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codeName="ThisWorkbook"/>
  <xr:revisionPtr revIDLastSave="0" documentId="13_ncr:1_{FF684811-2117-44AF-BEC3-F82878082F06}" xr6:coauthVersionLast="47" xr6:coauthVersionMax="47" xr10:uidLastSave="{00000000-0000-0000-0000-000000000000}"/>
  <bookViews>
    <workbookView xWindow="22932" yWindow="-108" windowWidth="30936" windowHeight="16896" tabRatio="891" xr2:uid="{00000000-000D-0000-FFFF-FFFF00000000}"/>
  </bookViews>
  <sheets>
    <sheet name="Índice" sheetId="324" r:id="rId1"/>
    <sheet name="Siglas" sheetId="252" r:id="rId2"/>
    <sheet name="1.1" sheetId="227" r:id="rId3"/>
    <sheet name="1.2" sheetId="253" r:id="rId4"/>
    <sheet name="1.3" sheetId="259" r:id="rId5"/>
    <sheet name="1.4" sheetId="264" r:id="rId6"/>
    <sheet name="1.5" sheetId="265" r:id="rId7"/>
    <sheet name="1.6" sheetId="260" r:id="rId8"/>
    <sheet name="1.7" sheetId="262" r:id="rId9"/>
    <sheet name="1.8" sheetId="266" r:id="rId10"/>
    <sheet name="1.9" sheetId="267" r:id="rId11"/>
    <sheet name="1.10" sheetId="268" r:id="rId12"/>
    <sheet name="2.1" sheetId="269" r:id="rId13"/>
    <sheet name="2.2" sheetId="270" r:id="rId14"/>
    <sheet name="2.3" sheetId="326" r:id="rId15"/>
    <sheet name="3.1" sheetId="271" r:id="rId16"/>
    <sheet name="3.2" sheetId="272" r:id="rId17"/>
    <sheet name="3.3" sheetId="325" r:id="rId18"/>
    <sheet name="3.4" sheetId="274" r:id="rId19"/>
    <sheet name="3.5" sheetId="275" r:id="rId20"/>
    <sheet name="3.6" sheetId="276" r:id="rId21"/>
    <sheet name="4.1" sheetId="277" r:id="rId22"/>
    <sheet name="4.2" sheetId="278" r:id="rId23"/>
    <sheet name="4.3" sheetId="283" r:id="rId24"/>
    <sheet name="4.4" sheetId="293" r:id="rId25"/>
    <sheet name="4.5" sheetId="284" r:id="rId26"/>
    <sheet name="4.6" sheetId="285" r:id="rId27"/>
    <sheet name="4.7" sheetId="286" r:id="rId28"/>
    <sheet name="4.8" sheetId="287" r:id="rId29"/>
    <sheet name="4.9" sheetId="288" r:id="rId30"/>
    <sheet name="4.10" sheetId="289" r:id="rId31"/>
    <sheet name="4.11" sheetId="291" r:id="rId32"/>
    <sheet name="4.12" sheetId="290" r:id="rId33"/>
    <sheet name="4.13" sheetId="292" r:id="rId34"/>
    <sheet name="5.1" sheetId="279" r:id="rId35"/>
    <sheet name="5.2" sheetId="280" r:id="rId36"/>
    <sheet name="5.3" sheetId="294" r:id="rId37"/>
    <sheet name="5.4" sheetId="295" r:id="rId38"/>
    <sheet name="5.5" sheetId="296" r:id="rId39"/>
    <sheet name="5.6" sheetId="297" r:id="rId40"/>
    <sheet name="5.7" sheetId="298" r:id="rId41"/>
    <sheet name="5.8" sheetId="299" r:id="rId42"/>
    <sheet name="5.9" sheetId="300" r:id="rId43"/>
    <sheet name="5.10" sheetId="301" r:id="rId44"/>
    <sheet name="5.11" sheetId="302" r:id="rId45"/>
    <sheet name="5.12" sheetId="303" r:id="rId46"/>
    <sheet name="5.13" sheetId="304" r:id="rId47"/>
    <sheet name="5.14" sheetId="305" r:id="rId48"/>
    <sheet name="6.1" sheetId="281" r:id="rId49"/>
    <sheet name="6.2" sheetId="282" r:id="rId50"/>
    <sheet name="6.3" sheetId="306" r:id="rId51"/>
    <sheet name="6.4" sheetId="307" r:id="rId52"/>
    <sheet name="6.5" sheetId="308" r:id="rId53"/>
    <sheet name="6.6" sheetId="310" r:id="rId54"/>
    <sheet name="6.7" sheetId="311" r:id="rId55"/>
    <sheet name="6.8" sheetId="312" r:id="rId56"/>
    <sheet name="6.9" sheetId="313" r:id="rId57"/>
    <sheet name="6.10" sheetId="314" r:id="rId58"/>
    <sheet name="6.11" sheetId="315" r:id="rId59"/>
    <sheet name="6.12" sheetId="316" r:id="rId60"/>
    <sheet name="6.13" sheetId="317" r:id="rId61"/>
    <sheet name="6.14" sheetId="319" r:id="rId62"/>
    <sheet name="6.15" sheetId="320" r:id="rId63"/>
    <sheet name="6.16" sheetId="321" r:id="rId64"/>
    <sheet name="6.17" sheetId="322" r:id="rId65"/>
  </sheets>
  <definedNames>
    <definedName name="_xlnm.Print_Area" localSheetId="2">'1.1'!$A$1:$Q$17</definedName>
    <definedName name="_xlnm.Print_Area" localSheetId="20">'3.6'!$A$1:$D$21</definedName>
    <definedName name="_xlnm.Print_Area" localSheetId="32">'4.12'!$A$1:$Q$7</definedName>
    <definedName name="_xlnm.Print_Area" localSheetId="22">'4.2'!$A$1:$E$8</definedName>
    <definedName name="_xlnm.Print_Area" localSheetId="35">'5.2'!$A$1:$E$8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270" l="1"/>
  <c r="N28" i="270"/>
  <c r="M9" i="264"/>
  <c r="E8" i="265"/>
  <c r="E5" i="292" l="1"/>
  <c r="I18" i="275"/>
  <c r="I8" i="310"/>
  <c r="I10" i="310"/>
  <c r="I10" i="297"/>
  <c r="E6" i="289"/>
  <c r="E7" i="289"/>
  <c r="E8" i="289"/>
  <c r="E9" i="289"/>
  <c r="E10" i="289"/>
  <c r="E11" i="289"/>
  <c r="E12" i="289"/>
  <c r="M11" i="288"/>
  <c r="I9" i="288"/>
  <c r="E11" i="319"/>
  <c r="E12" i="319"/>
  <c r="E13" i="319"/>
  <c r="E14" i="319"/>
  <c r="E15" i="319"/>
  <c r="E16" i="319"/>
  <c r="E17" i="319"/>
  <c r="B17" i="326"/>
  <c r="C17" i="326"/>
  <c r="D17" i="326"/>
  <c r="E22" i="326" s="1"/>
  <c r="D28" i="326"/>
  <c r="C28" i="326"/>
  <c r="B28" i="326"/>
  <c r="F20" i="326"/>
  <c r="G20" i="326"/>
  <c r="F21" i="326"/>
  <c r="G21" i="326"/>
  <c r="F22" i="326"/>
  <c r="G22" i="326"/>
  <c r="F23" i="326"/>
  <c r="G23" i="326"/>
  <c r="F24" i="326"/>
  <c r="G24" i="326"/>
  <c r="F25" i="326"/>
  <c r="E26" i="326"/>
  <c r="F26" i="326"/>
  <c r="G26" i="326"/>
  <c r="G38" i="326"/>
  <c r="D6" i="326"/>
  <c r="C6" i="326"/>
  <c r="B6" i="326"/>
  <c r="D21" i="270"/>
  <c r="C21" i="270"/>
  <c r="B21" i="270"/>
  <c r="T28" i="270"/>
  <c r="U28" i="270"/>
  <c r="V28" i="270"/>
  <c r="T29" i="270"/>
  <c r="U29" i="270"/>
  <c r="V29" i="270"/>
  <c r="S27" i="270"/>
  <c r="Q28" i="270"/>
  <c r="R28" i="270"/>
  <c r="S28" i="270"/>
  <c r="Q29" i="270"/>
  <c r="R29" i="270"/>
  <c r="S29" i="270"/>
  <c r="M29" i="270"/>
  <c r="B15" i="270"/>
  <c r="C15" i="270"/>
  <c r="D15" i="270"/>
  <c r="E15" i="270"/>
  <c r="F15" i="270"/>
  <c r="G15" i="270"/>
  <c r="H15" i="270"/>
  <c r="I15" i="270"/>
  <c r="J15" i="270"/>
  <c r="K15" i="270"/>
  <c r="L15" i="270"/>
  <c r="M15" i="270"/>
  <c r="E5" i="227"/>
  <c r="I5" i="227"/>
  <c r="M5" i="227"/>
  <c r="Q5" i="227"/>
  <c r="E6" i="227"/>
  <c r="I6" i="227"/>
  <c r="M6" i="227"/>
  <c r="Q6" i="227"/>
  <c r="E7" i="227"/>
  <c r="I7" i="227"/>
  <c r="M7" i="227"/>
  <c r="Q7" i="227"/>
  <c r="E8" i="227"/>
  <c r="I8" i="227"/>
  <c r="M8" i="227"/>
  <c r="Q8" i="227"/>
  <c r="E9" i="227"/>
  <c r="I9" i="227"/>
  <c r="M9" i="227"/>
  <c r="Q9" i="227"/>
  <c r="E10" i="227"/>
  <c r="I10" i="227"/>
  <c r="M10" i="227"/>
  <c r="Q10" i="227"/>
  <c r="E11" i="227"/>
  <c r="I11" i="227"/>
  <c r="M11" i="227"/>
  <c r="Q11" i="227"/>
  <c r="E12" i="227"/>
  <c r="I12" i="227"/>
  <c r="M12" i="227"/>
  <c r="Q12" i="227"/>
  <c r="E13" i="227"/>
  <c r="I13" i="227"/>
  <c r="M13" i="227"/>
  <c r="Q13" i="227"/>
  <c r="E14" i="227"/>
  <c r="I14" i="227"/>
  <c r="M14" i="227"/>
  <c r="Q14" i="227"/>
  <c r="E15" i="227"/>
  <c r="I15" i="227"/>
  <c r="M15" i="227"/>
  <c r="Q15" i="227"/>
  <c r="E16" i="227"/>
  <c r="I16" i="227"/>
  <c r="M16" i="227"/>
  <c r="Q16" i="227"/>
  <c r="B17" i="227"/>
  <c r="C17" i="227"/>
  <c r="D17" i="227"/>
  <c r="F17" i="227"/>
  <c r="G17" i="227"/>
  <c r="H17" i="227"/>
  <c r="I17" i="227" s="1"/>
  <c r="J17" i="227"/>
  <c r="K17" i="227"/>
  <c r="L17" i="227"/>
  <c r="M17" i="227" s="1"/>
  <c r="N17" i="227"/>
  <c r="O17" i="227"/>
  <c r="P17" i="227"/>
  <c r="E5" i="253"/>
  <c r="I17" i="319"/>
  <c r="E6" i="319"/>
  <c r="E7" i="317"/>
  <c r="E8" i="317"/>
  <c r="E9" i="317"/>
  <c r="E10" i="317"/>
  <c r="E5" i="317"/>
  <c r="E11" i="315"/>
  <c r="E12" i="315"/>
  <c r="E13" i="315"/>
  <c r="E14" i="315"/>
  <c r="E15" i="315"/>
  <c r="E16" i="315"/>
  <c r="E17" i="315"/>
  <c r="E18" i="315"/>
  <c r="E19" i="315"/>
  <c r="E20" i="315"/>
  <c r="E21" i="315"/>
  <c r="E22" i="315"/>
  <c r="I5" i="312"/>
  <c r="M8" i="311"/>
  <c r="I17" i="303"/>
  <c r="E16" i="303"/>
  <c r="E17" i="303"/>
  <c r="I11" i="302"/>
  <c r="I12" i="302"/>
  <c r="I13" i="302"/>
  <c r="I14" i="302"/>
  <c r="I15" i="302"/>
  <c r="I16" i="302"/>
  <c r="I17" i="302"/>
  <c r="I18" i="302"/>
  <c r="E10" i="302"/>
  <c r="E11" i="302"/>
  <c r="E12" i="302"/>
  <c r="E14" i="302"/>
  <c r="E15" i="302"/>
  <c r="E16" i="302"/>
  <c r="E17" i="302"/>
  <c r="E18" i="302"/>
  <c r="E19" i="302"/>
  <c r="E20" i="302"/>
  <c r="E21" i="302"/>
  <c r="E22" i="302"/>
  <c r="I5" i="299"/>
  <c r="E7" i="298"/>
  <c r="M12" i="297"/>
  <c r="E9" i="296"/>
  <c r="E11" i="294"/>
  <c r="E5" i="294"/>
  <c r="I14" i="292"/>
  <c r="I15" i="292"/>
  <c r="I16" i="292"/>
  <c r="E7" i="292"/>
  <c r="E8" i="292"/>
  <c r="E9" i="292"/>
  <c r="E10" i="292"/>
  <c r="E11" i="292"/>
  <c r="E12" i="292"/>
  <c r="E13" i="292"/>
  <c r="E14" i="292"/>
  <c r="E15" i="292"/>
  <c r="E16" i="292"/>
  <c r="E17" i="291"/>
  <c r="E9" i="291"/>
  <c r="E10" i="291"/>
  <c r="I8" i="289"/>
  <c r="I9" i="289"/>
  <c r="I10" i="289"/>
  <c r="I11" i="289"/>
  <c r="I12" i="289"/>
  <c r="I13" i="289"/>
  <c r="I14" i="289"/>
  <c r="I15" i="289"/>
  <c r="I16" i="289"/>
  <c r="I17" i="289"/>
  <c r="I18" i="289"/>
  <c r="I19" i="289"/>
  <c r="I20" i="289"/>
  <c r="I6" i="289"/>
  <c r="E16" i="289"/>
  <c r="E17" i="289"/>
  <c r="E18" i="289"/>
  <c r="E19" i="289"/>
  <c r="E20" i="289"/>
  <c r="E21" i="289"/>
  <c r="E22" i="289"/>
  <c r="E23" i="289"/>
  <c r="E24" i="289"/>
  <c r="I10" i="288"/>
  <c r="I7" i="288"/>
  <c r="E12" i="288"/>
  <c r="E10" i="288"/>
  <c r="E6" i="288"/>
  <c r="E6" i="286"/>
  <c r="E10" i="293"/>
  <c r="V30" i="270"/>
  <c r="U30" i="270"/>
  <c r="T30" i="270"/>
  <c r="V26" i="270"/>
  <c r="U26" i="270"/>
  <c r="T26" i="270"/>
  <c r="V25" i="270"/>
  <c r="U25" i="270"/>
  <c r="T25" i="270"/>
  <c r="V24" i="270"/>
  <c r="U24" i="270"/>
  <c r="T24" i="270"/>
  <c r="V23" i="270"/>
  <c r="U23" i="270"/>
  <c r="T23" i="270"/>
  <c r="V22" i="270"/>
  <c r="U22" i="270"/>
  <c r="T22" i="270"/>
  <c r="V21" i="270"/>
  <c r="U21" i="270"/>
  <c r="T21" i="270"/>
  <c r="V15" i="270"/>
  <c r="V31" i="270" s="1"/>
  <c r="U15" i="270"/>
  <c r="T15" i="270"/>
  <c r="D23" i="319"/>
  <c r="C23" i="319"/>
  <c r="B23" i="319"/>
  <c r="H23" i="319"/>
  <c r="G23" i="319"/>
  <c r="F23" i="319"/>
  <c r="L23" i="319"/>
  <c r="K23" i="319"/>
  <c r="J23" i="319"/>
  <c r="E36" i="326" l="1"/>
  <c r="E37" i="326"/>
  <c r="E24" i="326"/>
  <c r="E21" i="326"/>
  <c r="E23" i="326"/>
  <c r="E38" i="326"/>
  <c r="E20" i="326"/>
  <c r="E25" i="326"/>
  <c r="T31" i="270"/>
  <c r="Q17" i="227"/>
  <c r="E17" i="227"/>
  <c r="U31" i="270"/>
  <c r="Y30" i="270"/>
  <c r="X30" i="270"/>
  <c r="W30" i="270"/>
  <c r="Y29" i="270"/>
  <c r="X29" i="270"/>
  <c r="W29" i="270"/>
  <c r="Y28" i="270"/>
  <c r="X28" i="270"/>
  <c r="W28" i="270"/>
  <c r="Y27" i="270"/>
  <c r="X27" i="270"/>
  <c r="W27" i="270"/>
  <c r="Y26" i="270"/>
  <c r="X26" i="270"/>
  <c r="W26" i="270"/>
  <c r="Y25" i="270"/>
  <c r="X25" i="270"/>
  <c r="W25" i="270"/>
  <c r="Y24" i="270"/>
  <c r="X24" i="270"/>
  <c r="W24" i="270"/>
  <c r="Y23" i="270"/>
  <c r="X23" i="270"/>
  <c r="W23" i="270"/>
  <c r="Y22" i="270"/>
  <c r="X22" i="270"/>
  <c r="W22" i="270"/>
  <c r="Y21" i="270"/>
  <c r="X21" i="270"/>
  <c r="W21" i="270"/>
  <c r="Y15" i="270"/>
  <c r="X15" i="270"/>
  <c r="W15" i="270"/>
  <c r="N15" i="270"/>
  <c r="O15" i="270"/>
  <c r="P15" i="270"/>
  <c r="Q15" i="270"/>
  <c r="R15" i="270"/>
  <c r="S15" i="270"/>
  <c r="G35" i="326"/>
  <c r="F35" i="326"/>
  <c r="E35" i="326"/>
  <c r="G34" i="326"/>
  <c r="F34" i="326"/>
  <c r="E34" i="326"/>
  <c r="G33" i="326"/>
  <c r="F33" i="326"/>
  <c r="E33" i="326"/>
  <c r="G32" i="326"/>
  <c r="F32" i="326"/>
  <c r="E32" i="326"/>
  <c r="G31" i="326"/>
  <c r="F31" i="326"/>
  <c r="E31" i="326"/>
  <c r="G30" i="326"/>
  <c r="F30" i="326"/>
  <c r="E30" i="326"/>
  <c r="G29" i="326"/>
  <c r="F29" i="326"/>
  <c r="E29" i="326"/>
  <c r="G28" i="326"/>
  <c r="F28" i="326"/>
  <c r="E28" i="326"/>
  <c r="G27" i="326"/>
  <c r="F27" i="326"/>
  <c r="E27" i="326"/>
  <c r="G19" i="326"/>
  <c r="F19" i="326"/>
  <c r="E19" i="326"/>
  <c r="G18" i="326"/>
  <c r="F18" i="326"/>
  <c r="E18" i="326"/>
  <c r="G17" i="326"/>
  <c r="F17" i="326"/>
  <c r="E17" i="326"/>
  <c r="G16" i="326"/>
  <c r="F16" i="326"/>
  <c r="E16" i="326"/>
  <c r="G15" i="326"/>
  <c r="F15" i="326"/>
  <c r="E15" i="326"/>
  <c r="G14" i="326"/>
  <c r="F14" i="326"/>
  <c r="E14" i="326"/>
  <c r="G13" i="326"/>
  <c r="F13" i="326"/>
  <c r="E13" i="326"/>
  <c r="G12" i="326"/>
  <c r="F12" i="326"/>
  <c r="E12" i="326"/>
  <c r="G11" i="326"/>
  <c r="F11" i="326"/>
  <c r="E11" i="326"/>
  <c r="G10" i="326"/>
  <c r="F10" i="326"/>
  <c r="E10" i="326"/>
  <c r="G9" i="326"/>
  <c r="F9" i="326"/>
  <c r="E9" i="326"/>
  <c r="G8" i="326"/>
  <c r="F8" i="326"/>
  <c r="E8" i="326"/>
  <c r="G7" i="326"/>
  <c r="F7" i="326"/>
  <c r="E7" i="326"/>
  <c r="G6" i="326"/>
  <c r="F6" i="326"/>
  <c r="E6" i="326"/>
  <c r="L20" i="303"/>
  <c r="K20" i="303"/>
  <c r="J20" i="303"/>
  <c r="H20" i="303"/>
  <c r="G20" i="303"/>
  <c r="F20" i="303"/>
  <c r="D20" i="303"/>
  <c r="C20" i="303"/>
  <c r="B20" i="303"/>
  <c r="P19" i="322"/>
  <c r="O19" i="322"/>
  <c r="N19" i="322"/>
  <c r="P18" i="322"/>
  <c r="O18" i="322"/>
  <c r="N18" i="322"/>
  <c r="P17" i="322"/>
  <c r="O17" i="322"/>
  <c r="N17" i="322"/>
  <c r="P16" i="322"/>
  <c r="O16" i="322"/>
  <c r="N16" i="322"/>
  <c r="P15" i="322"/>
  <c r="O15" i="322"/>
  <c r="N15" i="322"/>
  <c r="P14" i="322"/>
  <c r="O14" i="322"/>
  <c r="N14" i="322"/>
  <c r="P13" i="322"/>
  <c r="O13" i="322"/>
  <c r="N13" i="322"/>
  <c r="P12" i="322"/>
  <c r="O12" i="322"/>
  <c r="N12" i="322"/>
  <c r="P11" i="322"/>
  <c r="O11" i="322"/>
  <c r="N11" i="322"/>
  <c r="P10" i="322"/>
  <c r="O10" i="322"/>
  <c r="N10" i="322"/>
  <c r="P9" i="322"/>
  <c r="O9" i="322"/>
  <c r="N9" i="322"/>
  <c r="P8" i="322"/>
  <c r="O8" i="322"/>
  <c r="N8" i="322"/>
  <c r="P7" i="322"/>
  <c r="O7" i="322"/>
  <c r="N7" i="322"/>
  <c r="P6" i="322"/>
  <c r="O6" i="322"/>
  <c r="N6" i="322"/>
  <c r="P5" i="322"/>
  <c r="O5" i="322"/>
  <c r="N5" i="322"/>
  <c r="P9" i="321"/>
  <c r="O9" i="321"/>
  <c r="N9" i="321"/>
  <c r="P8" i="321"/>
  <c r="O8" i="321"/>
  <c r="N8" i="321"/>
  <c r="P7" i="321"/>
  <c r="O7" i="321"/>
  <c r="N7" i="321"/>
  <c r="P6" i="321"/>
  <c r="O6" i="321"/>
  <c r="N6" i="321"/>
  <c r="P5" i="321"/>
  <c r="O5" i="321"/>
  <c r="N5" i="321"/>
  <c r="M7" i="320"/>
  <c r="P7" i="320"/>
  <c r="O7" i="320"/>
  <c r="N7" i="320"/>
  <c r="P6" i="320"/>
  <c r="O6" i="320"/>
  <c r="N6" i="320"/>
  <c r="P5" i="320"/>
  <c r="O5" i="320"/>
  <c r="N5" i="320"/>
  <c r="P22" i="319"/>
  <c r="O22" i="319"/>
  <c r="N22" i="319"/>
  <c r="P21" i="319"/>
  <c r="O21" i="319"/>
  <c r="N21" i="319"/>
  <c r="P20" i="319"/>
  <c r="O20" i="319"/>
  <c r="N20" i="319"/>
  <c r="P19" i="319"/>
  <c r="O19" i="319"/>
  <c r="N19" i="319"/>
  <c r="P18" i="319"/>
  <c r="O18" i="319"/>
  <c r="N18" i="319"/>
  <c r="P17" i="319"/>
  <c r="O17" i="319"/>
  <c r="N17" i="319"/>
  <c r="P16" i="319"/>
  <c r="O16" i="319"/>
  <c r="N16" i="319"/>
  <c r="P15" i="319"/>
  <c r="O15" i="319"/>
  <c r="N15" i="319"/>
  <c r="P14" i="319"/>
  <c r="O14" i="319"/>
  <c r="N14" i="319"/>
  <c r="P13" i="319"/>
  <c r="O13" i="319"/>
  <c r="N13" i="319"/>
  <c r="P12" i="319"/>
  <c r="O12" i="319"/>
  <c r="N12" i="319"/>
  <c r="P11" i="319"/>
  <c r="O11" i="319"/>
  <c r="N11" i="319"/>
  <c r="P10" i="319"/>
  <c r="O10" i="319"/>
  <c r="N10" i="319"/>
  <c r="P9" i="319"/>
  <c r="O9" i="319"/>
  <c r="N9" i="319"/>
  <c r="P8" i="319"/>
  <c r="O8" i="319"/>
  <c r="N8" i="319"/>
  <c r="P7" i="319"/>
  <c r="O7" i="319"/>
  <c r="N7" i="319"/>
  <c r="P6" i="319"/>
  <c r="O6" i="319"/>
  <c r="N6" i="319"/>
  <c r="P5" i="319"/>
  <c r="O5" i="319"/>
  <c r="N5" i="319"/>
  <c r="P14" i="317"/>
  <c r="O14" i="317"/>
  <c r="N14" i="317"/>
  <c r="P13" i="317"/>
  <c r="O13" i="317"/>
  <c r="N13" i="317"/>
  <c r="P12" i="317"/>
  <c r="O12" i="317"/>
  <c r="N12" i="317"/>
  <c r="P11" i="317"/>
  <c r="O11" i="317"/>
  <c r="N11" i="317"/>
  <c r="P10" i="317"/>
  <c r="O10" i="317"/>
  <c r="N10" i="317"/>
  <c r="P9" i="317"/>
  <c r="O9" i="317"/>
  <c r="N9" i="317"/>
  <c r="P8" i="317"/>
  <c r="O8" i="317"/>
  <c r="N8" i="317"/>
  <c r="P7" i="317"/>
  <c r="O7" i="317"/>
  <c r="N7" i="317"/>
  <c r="P6" i="317"/>
  <c r="O6" i="317"/>
  <c r="N6" i="317"/>
  <c r="P5" i="317"/>
  <c r="O5" i="317"/>
  <c r="N5" i="317"/>
  <c r="P11" i="316"/>
  <c r="O11" i="316"/>
  <c r="N11" i="316"/>
  <c r="P10" i="316"/>
  <c r="O10" i="316"/>
  <c r="N10" i="316"/>
  <c r="P9" i="316"/>
  <c r="O9" i="316"/>
  <c r="N9" i="316"/>
  <c r="P8" i="316"/>
  <c r="O8" i="316"/>
  <c r="N8" i="316"/>
  <c r="P7" i="316"/>
  <c r="O7" i="316"/>
  <c r="N7" i="316"/>
  <c r="P6" i="316"/>
  <c r="O6" i="316"/>
  <c r="N6" i="316"/>
  <c r="P5" i="316"/>
  <c r="O5" i="316"/>
  <c r="N5" i="316"/>
  <c r="P24" i="315"/>
  <c r="O24" i="315"/>
  <c r="N24" i="315"/>
  <c r="P23" i="315"/>
  <c r="O23" i="315"/>
  <c r="N23" i="315"/>
  <c r="P22" i="315"/>
  <c r="O22" i="315"/>
  <c r="N22" i="315"/>
  <c r="P21" i="315"/>
  <c r="O21" i="315"/>
  <c r="N21" i="315"/>
  <c r="P20" i="315"/>
  <c r="O20" i="315"/>
  <c r="N20" i="315"/>
  <c r="P19" i="315"/>
  <c r="O19" i="315"/>
  <c r="N19" i="315"/>
  <c r="P18" i="315"/>
  <c r="O18" i="315"/>
  <c r="N18" i="315"/>
  <c r="P17" i="315"/>
  <c r="O17" i="315"/>
  <c r="N17" i="315"/>
  <c r="P16" i="315"/>
  <c r="O16" i="315"/>
  <c r="N16" i="315"/>
  <c r="P15" i="315"/>
  <c r="O15" i="315"/>
  <c r="N15" i="315"/>
  <c r="P14" i="315"/>
  <c r="O14" i="315"/>
  <c r="N14" i="315"/>
  <c r="P13" i="315"/>
  <c r="O13" i="315"/>
  <c r="N13" i="315"/>
  <c r="P12" i="315"/>
  <c r="O12" i="315"/>
  <c r="N12" i="315"/>
  <c r="P11" i="315"/>
  <c r="O11" i="315"/>
  <c r="N11" i="315"/>
  <c r="P10" i="315"/>
  <c r="O10" i="315"/>
  <c r="N10" i="315"/>
  <c r="P9" i="315"/>
  <c r="O9" i="315"/>
  <c r="N9" i="315"/>
  <c r="P8" i="315"/>
  <c r="O8" i="315"/>
  <c r="N8" i="315"/>
  <c r="P7" i="315"/>
  <c r="O7" i="315"/>
  <c r="N7" i="315"/>
  <c r="P6" i="315"/>
  <c r="O6" i="315"/>
  <c r="N6" i="315"/>
  <c r="P5" i="315"/>
  <c r="O5" i="315"/>
  <c r="N5" i="315"/>
  <c r="P12" i="314"/>
  <c r="O12" i="314"/>
  <c r="N12" i="314"/>
  <c r="P11" i="314"/>
  <c r="O11" i="314"/>
  <c r="N11" i="314"/>
  <c r="P10" i="314"/>
  <c r="O10" i="314"/>
  <c r="N10" i="314"/>
  <c r="P9" i="314"/>
  <c r="O9" i="314"/>
  <c r="N9" i="314"/>
  <c r="P8" i="314"/>
  <c r="O8" i="314"/>
  <c r="N8" i="314"/>
  <c r="P7" i="314"/>
  <c r="O7" i="314"/>
  <c r="N7" i="314"/>
  <c r="P6" i="314"/>
  <c r="O6" i="314"/>
  <c r="N6" i="314"/>
  <c r="P5" i="314"/>
  <c r="O5" i="314"/>
  <c r="N5" i="314"/>
  <c r="P6" i="313"/>
  <c r="O6" i="313"/>
  <c r="N6" i="313"/>
  <c r="P5" i="313"/>
  <c r="O5" i="313"/>
  <c r="N5" i="313"/>
  <c r="P7" i="312"/>
  <c r="O7" i="312"/>
  <c r="N7" i="312"/>
  <c r="P6" i="312"/>
  <c r="O6" i="312"/>
  <c r="N6" i="312"/>
  <c r="P5" i="312"/>
  <c r="O5" i="312"/>
  <c r="N5" i="312"/>
  <c r="P8" i="311"/>
  <c r="O8" i="311"/>
  <c r="N8" i="311"/>
  <c r="P7" i="311"/>
  <c r="O7" i="311"/>
  <c r="N7" i="311"/>
  <c r="P6" i="311"/>
  <c r="O6" i="311"/>
  <c r="N6" i="311"/>
  <c r="P5" i="311"/>
  <c r="O5" i="311"/>
  <c r="N5" i="311"/>
  <c r="P12" i="310"/>
  <c r="O12" i="310"/>
  <c r="N12" i="310"/>
  <c r="P11" i="310"/>
  <c r="O11" i="310"/>
  <c r="N11" i="310"/>
  <c r="P10" i="310"/>
  <c r="O10" i="310"/>
  <c r="N10" i="310"/>
  <c r="P9" i="310"/>
  <c r="O9" i="310"/>
  <c r="N9" i="310"/>
  <c r="P8" i="310"/>
  <c r="O8" i="310"/>
  <c r="N8" i="310"/>
  <c r="P7" i="310"/>
  <c r="O7" i="310"/>
  <c r="N7" i="310"/>
  <c r="P6" i="310"/>
  <c r="O6" i="310"/>
  <c r="N6" i="310"/>
  <c r="P5" i="310"/>
  <c r="O5" i="310"/>
  <c r="N5" i="310"/>
  <c r="P12" i="308"/>
  <c r="O12" i="308"/>
  <c r="N12" i="308"/>
  <c r="P11" i="308"/>
  <c r="O11" i="308"/>
  <c r="N11" i="308"/>
  <c r="P10" i="308"/>
  <c r="O10" i="308"/>
  <c r="N10" i="308"/>
  <c r="P9" i="308"/>
  <c r="O9" i="308"/>
  <c r="N9" i="308"/>
  <c r="P8" i="308"/>
  <c r="O8" i="308"/>
  <c r="N8" i="308"/>
  <c r="P7" i="308"/>
  <c r="O7" i="308"/>
  <c r="N7" i="308"/>
  <c r="P6" i="308"/>
  <c r="O6" i="308"/>
  <c r="N6" i="308"/>
  <c r="P5" i="308"/>
  <c r="O5" i="308"/>
  <c r="N5" i="308"/>
  <c r="P11" i="307"/>
  <c r="O11" i="307"/>
  <c r="N11" i="307"/>
  <c r="P10" i="307"/>
  <c r="O10" i="307"/>
  <c r="N10" i="307"/>
  <c r="P9" i="307"/>
  <c r="O9" i="307"/>
  <c r="N9" i="307"/>
  <c r="P8" i="307"/>
  <c r="O8" i="307"/>
  <c r="N8" i="307"/>
  <c r="P7" i="307"/>
  <c r="O7" i="307"/>
  <c r="N7" i="307"/>
  <c r="P6" i="307"/>
  <c r="O6" i="307"/>
  <c r="N6" i="307"/>
  <c r="P5" i="307"/>
  <c r="O5" i="307"/>
  <c r="N5" i="307"/>
  <c r="P16" i="306"/>
  <c r="O16" i="306"/>
  <c r="N16" i="306"/>
  <c r="P15" i="306"/>
  <c r="O15" i="306"/>
  <c r="N15" i="306"/>
  <c r="P14" i="306"/>
  <c r="O14" i="306"/>
  <c r="N14" i="306"/>
  <c r="P13" i="306"/>
  <c r="O13" i="306"/>
  <c r="N13" i="306"/>
  <c r="P12" i="306"/>
  <c r="O12" i="306"/>
  <c r="N12" i="306"/>
  <c r="P11" i="306"/>
  <c r="O11" i="306"/>
  <c r="N11" i="306"/>
  <c r="P10" i="306"/>
  <c r="O10" i="306"/>
  <c r="N10" i="306"/>
  <c r="P9" i="306"/>
  <c r="O9" i="306"/>
  <c r="N9" i="306"/>
  <c r="P8" i="306"/>
  <c r="O8" i="306"/>
  <c r="N8" i="306"/>
  <c r="P7" i="306"/>
  <c r="O7" i="306"/>
  <c r="N7" i="306"/>
  <c r="P6" i="306"/>
  <c r="O6" i="306"/>
  <c r="N6" i="306"/>
  <c r="P5" i="306"/>
  <c r="O5" i="306"/>
  <c r="N5" i="306"/>
  <c r="E8" i="282"/>
  <c r="E7" i="282"/>
  <c r="E6" i="282"/>
  <c r="E5" i="282"/>
  <c r="E4" i="282"/>
  <c r="P7" i="281"/>
  <c r="O7" i="281"/>
  <c r="N7" i="281"/>
  <c r="P6" i="281"/>
  <c r="O6" i="281"/>
  <c r="N6" i="281"/>
  <c r="P5" i="281"/>
  <c r="O5" i="281"/>
  <c r="N5" i="281"/>
  <c r="D8" i="305"/>
  <c r="C8" i="305"/>
  <c r="B8" i="305"/>
  <c r="H8" i="305"/>
  <c r="G8" i="305"/>
  <c r="F8" i="305"/>
  <c r="L8" i="305"/>
  <c r="K8" i="305"/>
  <c r="J8" i="305"/>
  <c r="P7" i="305"/>
  <c r="O7" i="305"/>
  <c r="N7" i="305"/>
  <c r="P6" i="305"/>
  <c r="O6" i="305"/>
  <c r="N6" i="305"/>
  <c r="P5" i="305"/>
  <c r="O5" i="305"/>
  <c r="N5" i="305"/>
  <c r="P9" i="304"/>
  <c r="O9" i="304"/>
  <c r="N9" i="304"/>
  <c r="P8" i="304"/>
  <c r="O8" i="304"/>
  <c r="N8" i="304"/>
  <c r="P7" i="304"/>
  <c r="O7" i="304"/>
  <c r="N7" i="304"/>
  <c r="P6" i="304"/>
  <c r="O6" i="304"/>
  <c r="N6" i="304"/>
  <c r="P5" i="304"/>
  <c r="O5" i="304"/>
  <c r="N5" i="304"/>
  <c r="P19" i="303"/>
  <c r="O19" i="303"/>
  <c r="N19" i="303"/>
  <c r="P18" i="303"/>
  <c r="O18" i="303"/>
  <c r="N18" i="303"/>
  <c r="P17" i="303"/>
  <c r="O17" i="303"/>
  <c r="N17" i="303"/>
  <c r="P16" i="303"/>
  <c r="O16" i="303"/>
  <c r="N16" i="303"/>
  <c r="P15" i="303"/>
  <c r="O15" i="303"/>
  <c r="N15" i="303"/>
  <c r="P14" i="303"/>
  <c r="O14" i="303"/>
  <c r="N14" i="303"/>
  <c r="P13" i="303"/>
  <c r="O13" i="303"/>
  <c r="N13" i="303"/>
  <c r="P12" i="303"/>
  <c r="O12" i="303"/>
  <c r="N12" i="303"/>
  <c r="P11" i="303"/>
  <c r="O11" i="303"/>
  <c r="N11" i="303"/>
  <c r="P10" i="303"/>
  <c r="O10" i="303"/>
  <c r="N10" i="303"/>
  <c r="P9" i="303"/>
  <c r="O9" i="303"/>
  <c r="N9" i="303"/>
  <c r="P8" i="303"/>
  <c r="O8" i="303"/>
  <c r="N8" i="303"/>
  <c r="P7" i="303"/>
  <c r="O7" i="303"/>
  <c r="N7" i="303"/>
  <c r="P6" i="303"/>
  <c r="O6" i="303"/>
  <c r="N6" i="303"/>
  <c r="P5" i="303"/>
  <c r="O5" i="303"/>
  <c r="N5" i="303"/>
  <c r="P24" i="302"/>
  <c r="O24" i="302"/>
  <c r="N24" i="302"/>
  <c r="P23" i="302"/>
  <c r="O23" i="302"/>
  <c r="N23" i="302"/>
  <c r="P22" i="302"/>
  <c r="O22" i="302"/>
  <c r="N22" i="302"/>
  <c r="P21" i="302"/>
  <c r="O21" i="302"/>
  <c r="N21" i="302"/>
  <c r="P20" i="302"/>
  <c r="O20" i="302"/>
  <c r="N20" i="302"/>
  <c r="P19" i="302"/>
  <c r="O19" i="302"/>
  <c r="N19" i="302"/>
  <c r="P18" i="302"/>
  <c r="O18" i="302"/>
  <c r="N18" i="302"/>
  <c r="P17" i="302"/>
  <c r="O17" i="302"/>
  <c r="N17" i="302"/>
  <c r="P16" i="302"/>
  <c r="O16" i="302"/>
  <c r="N16" i="302"/>
  <c r="P15" i="302"/>
  <c r="O15" i="302"/>
  <c r="N15" i="302"/>
  <c r="P14" i="302"/>
  <c r="O14" i="302"/>
  <c r="N14" i="302"/>
  <c r="P13" i="302"/>
  <c r="O13" i="302"/>
  <c r="N13" i="302"/>
  <c r="P12" i="302"/>
  <c r="O12" i="302"/>
  <c r="N12" i="302"/>
  <c r="P11" i="302"/>
  <c r="O11" i="302"/>
  <c r="N11" i="302"/>
  <c r="P10" i="302"/>
  <c r="O10" i="302"/>
  <c r="N10" i="302"/>
  <c r="P9" i="302"/>
  <c r="O9" i="302"/>
  <c r="N9" i="302"/>
  <c r="P8" i="302"/>
  <c r="O8" i="302"/>
  <c r="N8" i="302"/>
  <c r="P7" i="302"/>
  <c r="O7" i="302"/>
  <c r="N7" i="302"/>
  <c r="P6" i="302"/>
  <c r="O6" i="302"/>
  <c r="N6" i="302"/>
  <c r="P5" i="302"/>
  <c r="O5" i="302"/>
  <c r="N5" i="302"/>
  <c r="P12" i="301"/>
  <c r="O12" i="301"/>
  <c r="N12" i="301"/>
  <c r="P11" i="301"/>
  <c r="O11" i="301"/>
  <c r="N11" i="301"/>
  <c r="P10" i="301"/>
  <c r="O10" i="301"/>
  <c r="N10" i="301"/>
  <c r="P9" i="301"/>
  <c r="O9" i="301"/>
  <c r="N9" i="301"/>
  <c r="P8" i="301"/>
  <c r="O8" i="301"/>
  <c r="N8" i="301"/>
  <c r="P7" i="301"/>
  <c r="O7" i="301"/>
  <c r="N7" i="301"/>
  <c r="P6" i="301"/>
  <c r="O6" i="301"/>
  <c r="N6" i="301"/>
  <c r="P5" i="301"/>
  <c r="O5" i="301"/>
  <c r="N5" i="301"/>
  <c r="P6" i="300"/>
  <c r="O6" i="300"/>
  <c r="N6" i="300"/>
  <c r="P5" i="300"/>
  <c r="O5" i="300"/>
  <c r="N5" i="300"/>
  <c r="P7" i="299"/>
  <c r="O7" i="299"/>
  <c r="N7" i="299"/>
  <c r="P6" i="299"/>
  <c r="O6" i="299"/>
  <c r="N6" i="299"/>
  <c r="P5" i="299"/>
  <c r="O5" i="299"/>
  <c r="N5" i="299"/>
  <c r="P8" i="298"/>
  <c r="O8" i="298"/>
  <c r="N8" i="298"/>
  <c r="P7" i="298"/>
  <c r="O7" i="298"/>
  <c r="N7" i="298"/>
  <c r="P6" i="298"/>
  <c r="O6" i="298"/>
  <c r="N6" i="298"/>
  <c r="P5" i="298"/>
  <c r="O5" i="298"/>
  <c r="N5" i="298"/>
  <c r="P12" i="297"/>
  <c r="O12" i="297"/>
  <c r="N12" i="297"/>
  <c r="P11" i="297"/>
  <c r="O11" i="297"/>
  <c r="N11" i="297"/>
  <c r="P10" i="297"/>
  <c r="O10" i="297"/>
  <c r="N10" i="297"/>
  <c r="P9" i="297"/>
  <c r="O9" i="297"/>
  <c r="N9" i="297"/>
  <c r="P8" i="297"/>
  <c r="O8" i="297"/>
  <c r="N8" i="297"/>
  <c r="P7" i="297"/>
  <c r="O7" i="297"/>
  <c r="N7" i="297"/>
  <c r="P6" i="297"/>
  <c r="O6" i="297"/>
  <c r="N6" i="297"/>
  <c r="P5" i="297"/>
  <c r="O5" i="297"/>
  <c r="N5" i="297"/>
  <c r="P12" i="296"/>
  <c r="O12" i="296"/>
  <c r="N12" i="296"/>
  <c r="P11" i="296"/>
  <c r="O11" i="296"/>
  <c r="N11" i="296"/>
  <c r="P10" i="296"/>
  <c r="O10" i="296"/>
  <c r="N10" i="296"/>
  <c r="P9" i="296"/>
  <c r="O9" i="296"/>
  <c r="N9" i="296"/>
  <c r="P8" i="296"/>
  <c r="O8" i="296"/>
  <c r="N8" i="296"/>
  <c r="P7" i="296"/>
  <c r="O7" i="296"/>
  <c r="N7" i="296"/>
  <c r="P6" i="296"/>
  <c r="O6" i="296"/>
  <c r="N6" i="296"/>
  <c r="P5" i="296"/>
  <c r="O5" i="296"/>
  <c r="N5" i="296"/>
  <c r="P11" i="295"/>
  <c r="O11" i="295"/>
  <c r="N11" i="295"/>
  <c r="P10" i="295"/>
  <c r="O10" i="295"/>
  <c r="N10" i="295"/>
  <c r="P9" i="295"/>
  <c r="O9" i="295"/>
  <c r="N9" i="295"/>
  <c r="P8" i="295"/>
  <c r="O8" i="295"/>
  <c r="N8" i="295"/>
  <c r="P7" i="295"/>
  <c r="O7" i="295"/>
  <c r="N7" i="295"/>
  <c r="P6" i="295"/>
  <c r="O6" i="295"/>
  <c r="N6" i="295"/>
  <c r="P5" i="295"/>
  <c r="O5" i="295"/>
  <c r="N5" i="295"/>
  <c r="P16" i="294"/>
  <c r="O16" i="294"/>
  <c r="N16" i="294"/>
  <c r="P15" i="294"/>
  <c r="O15" i="294"/>
  <c r="N15" i="294"/>
  <c r="P14" i="294"/>
  <c r="O14" i="294"/>
  <c r="N14" i="294"/>
  <c r="P13" i="294"/>
  <c r="O13" i="294"/>
  <c r="N13" i="294"/>
  <c r="P12" i="294"/>
  <c r="O12" i="294"/>
  <c r="N12" i="294"/>
  <c r="P11" i="294"/>
  <c r="O11" i="294"/>
  <c r="N11" i="294"/>
  <c r="P10" i="294"/>
  <c r="O10" i="294"/>
  <c r="N10" i="294"/>
  <c r="P9" i="294"/>
  <c r="O9" i="294"/>
  <c r="N9" i="294"/>
  <c r="P8" i="294"/>
  <c r="O8" i="294"/>
  <c r="N8" i="294"/>
  <c r="P7" i="294"/>
  <c r="O7" i="294"/>
  <c r="N7" i="294"/>
  <c r="P6" i="294"/>
  <c r="O6" i="294"/>
  <c r="N6" i="294"/>
  <c r="P5" i="294"/>
  <c r="O5" i="294"/>
  <c r="N5" i="294"/>
  <c r="E8" i="280"/>
  <c r="E7" i="280"/>
  <c r="E6" i="280"/>
  <c r="E5" i="280"/>
  <c r="E4" i="280"/>
  <c r="P7" i="279"/>
  <c r="O7" i="279"/>
  <c r="N7" i="279"/>
  <c r="P6" i="279"/>
  <c r="O6" i="279"/>
  <c r="N6" i="279"/>
  <c r="P5" i="279"/>
  <c r="O5" i="279"/>
  <c r="N5" i="279"/>
  <c r="L20" i="292"/>
  <c r="K20" i="292"/>
  <c r="J20" i="292"/>
  <c r="H20" i="292"/>
  <c r="G20" i="292"/>
  <c r="F20" i="292"/>
  <c r="D20" i="292"/>
  <c r="C20" i="292"/>
  <c r="B20" i="292"/>
  <c r="E18" i="292"/>
  <c r="E17" i="292"/>
  <c r="I18" i="292"/>
  <c r="I17" i="292"/>
  <c r="I13" i="292"/>
  <c r="I12" i="292"/>
  <c r="I11" i="292"/>
  <c r="I10" i="292"/>
  <c r="I9" i="292"/>
  <c r="I8" i="292"/>
  <c r="I7" i="292"/>
  <c r="I6" i="292"/>
  <c r="I5" i="292"/>
  <c r="M18" i="292"/>
  <c r="M17" i="292"/>
  <c r="M16" i="292"/>
  <c r="M15" i="292"/>
  <c r="M14" i="292"/>
  <c r="M13" i="292"/>
  <c r="M12" i="292"/>
  <c r="M11" i="292"/>
  <c r="M10" i="292"/>
  <c r="M9" i="292"/>
  <c r="M8" i="292"/>
  <c r="M7" i="292"/>
  <c r="M6" i="292"/>
  <c r="M5" i="292"/>
  <c r="N19" i="292"/>
  <c r="O19" i="292"/>
  <c r="P19" i="292"/>
  <c r="Q7" i="320" l="1"/>
  <c r="Q13" i="317"/>
  <c r="P23" i="319"/>
  <c r="N23" i="319"/>
  <c r="O23" i="319"/>
  <c r="Q8" i="311"/>
  <c r="N8" i="305"/>
  <c r="O8" i="305"/>
  <c r="P8" i="305"/>
  <c r="N20" i="303"/>
  <c r="O20" i="303"/>
  <c r="P20" i="303"/>
  <c r="Q12" i="297"/>
  <c r="W31" i="270"/>
  <c r="X31" i="270"/>
  <c r="Y31" i="270"/>
  <c r="P6" i="290"/>
  <c r="O6" i="290"/>
  <c r="N6" i="290"/>
  <c r="P5" i="290"/>
  <c r="O5" i="290"/>
  <c r="N5" i="290"/>
  <c r="P17" i="291"/>
  <c r="O17" i="291"/>
  <c r="N17" i="291"/>
  <c r="P16" i="291"/>
  <c r="O16" i="291"/>
  <c r="N16" i="291"/>
  <c r="P15" i="291"/>
  <c r="O15" i="291"/>
  <c r="N15" i="291"/>
  <c r="P14" i="291"/>
  <c r="O14" i="291"/>
  <c r="N14" i="291"/>
  <c r="P13" i="291"/>
  <c r="O13" i="291"/>
  <c r="N13" i="291"/>
  <c r="P12" i="291"/>
  <c r="O12" i="291"/>
  <c r="N12" i="291"/>
  <c r="P11" i="291"/>
  <c r="O11" i="291"/>
  <c r="N11" i="291"/>
  <c r="P10" i="291"/>
  <c r="O10" i="291"/>
  <c r="N10" i="291"/>
  <c r="P9" i="291"/>
  <c r="O9" i="291"/>
  <c r="N9" i="291"/>
  <c r="P8" i="291"/>
  <c r="O8" i="291"/>
  <c r="N8" i="291"/>
  <c r="P7" i="291"/>
  <c r="O7" i="291"/>
  <c r="N7" i="291"/>
  <c r="P6" i="291"/>
  <c r="O6" i="291"/>
  <c r="N6" i="291"/>
  <c r="P5" i="291"/>
  <c r="O5" i="291"/>
  <c r="N5" i="291"/>
  <c r="M11" i="289"/>
  <c r="P24" i="289"/>
  <c r="O24" i="289"/>
  <c r="N24" i="289"/>
  <c r="P23" i="289"/>
  <c r="O23" i="289"/>
  <c r="N23" i="289"/>
  <c r="P22" i="289"/>
  <c r="O22" i="289"/>
  <c r="N22" i="289"/>
  <c r="P21" i="289"/>
  <c r="O21" i="289"/>
  <c r="N21" i="289"/>
  <c r="P20" i="289"/>
  <c r="O20" i="289"/>
  <c r="N20" i="289"/>
  <c r="P19" i="289"/>
  <c r="O19" i="289"/>
  <c r="N19" i="289"/>
  <c r="P18" i="289"/>
  <c r="O18" i="289"/>
  <c r="N18" i="289"/>
  <c r="P17" i="289"/>
  <c r="O17" i="289"/>
  <c r="N17" i="289"/>
  <c r="P16" i="289"/>
  <c r="O16" i="289"/>
  <c r="N16" i="289"/>
  <c r="P15" i="289"/>
  <c r="O15" i="289"/>
  <c r="N15" i="289"/>
  <c r="P14" i="289"/>
  <c r="O14" i="289"/>
  <c r="N14" i="289"/>
  <c r="P13" i="289"/>
  <c r="O13" i="289"/>
  <c r="N13" i="289"/>
  <c r="P12" i="289"/>
  <c r="O12" i="289"/>
  <c r="N12" i="289"/>
  <c r="P11" i="289"/>
  <c r="O11" i="289"/>
  <c r="N11" i="289"/>
  <c r="P10" i="289"/>
  <c r="O10" i="289"/>
  <c r="N10" i="289"/>
  <c r="P9" i="289"/>
  <c r="O9" i="289"/>
  <c r="N9" i="289"/>
  <c r="P8" i="289"/>
  <c r="O8" i="289"/>
  <c r="N8" i="289"/>
  <c r="P7" i="289"/>
  <c r="O7" i="289"/>
  <c r="N7" i="289"/>
  <c r="P6" i="289"/>
  <c r="O6" i="289"/>
  <c r="N6" i="289"/>
  <c r="P5" i="289"/>
  <c r="O5" i="289"/>
  <c r="N5" i="289"/>
  <c r="P12" i="288"/>
  <c r="O12" i="288"/>
  <c r="N12" i="288"/>
  <c r="P11" i="288"/>
  <c r="O11" i="288"/>
  <c r="N11" i="288"/>
  <c r="P10" i="288"/>
  <c r="O10" i="288"/>
  <c r="N10" i="288"/>
  <c r="P9" i="288"/>
  <c r="O9" i="288"/>
  <c r="N9" i="288"/>
  <c r="P8" i="288"/>
  <c r="O8" i="288"/>
  <c r="N8" i="288"/>
  <c r="P7" i="288"/>
  <c r="O7" i="288"/>
  <c r="N7" i="288"/>
  <c r="P6" i="288"/>
  <c r="O6" i="288"/>
  <c r="N6" i="288"/>
  <c r="P5" i="288"/>
  <c r="O5" i="288"/>
  <c r="N5" i="288"/>
  <c r="P6" i="287"/>
  <c r="O6" i="287"/>
  <c r="N6" i="287"/>
  <c r="P5" i="287"/>
  <c r="O5" i="287"/>
  <c r="N5" i="287"/>
  <c r="P8" i="286"/>
  <c r="O8" i="286"/>
  <c r="N8" i="286"/>
  <c r="P7" i="286"/>
  <c r="O7" i="286"/>
  <c r="N7" i="286"/>
  <c r="P6" i="286"/>
  <c r="O6" i="286"/>
  <c r="N6" i="286"/>
  <c r="P5" i="286"/>
  <c r="O5" i="286"/>
  <c r="N5" i="286"/>
  <c r="P11" i="285"/>
  <c r="O11" i="285"/>
  <c r="N11" i="285"/>
  <c r="P10" i="285"/>
  <c r="O10" i="285"/>
  <c r="N10" i="285"/>
  <c r="P9" i="285"/>
  <c r="O9" i="285"/>
  <c r="N9" i="285"/>
  <c r="P8" i="285"/>
  <c r="O8" i="285"/>
  <c r="N8" i="285"/>
  <c r="P7" i="285"/>
  <c r="O7" i="285"/>
  <c r="N7" i="285"/>
  <c r="P6" i="285"/>
  <c r="O6" i="285"/>
  <c r="N6" i="285"/>
  <c r="P5" i="285"/>
  <c r="O5" i="285"/>
  <c r="N5" i="285"/>
  <c r="P12" i="284"/>
  <c r="O12" i="284"/>
  <c r="N12" i="284"/>
  <c r="P11" i="284"/>
  <c r="O11" i="284"/>
  <c r="N11" i="284"/>
  <c r="P10" i="284"/>
  <c r="O10" i="284"/>
  <c r="N10" i="284"/>
  <c r="P9" i="284"/>
  <c r="O9" i="284"/>
  <c r="N9" i="284"/>
  <c r="P8" i="284"/>
  <c r="O8" i="284"/>
  <c r="N8" i="284"/>
  <c r="P7" i="284"/>
  <c r="O7" i="284"/>
  <c r="N7" i="284"/>
  <c r="P6" i="284"/>
  <c r="O6" i="284"/>
  <c r="N6" i="284"/>
  <c r="P5" i="284"/>
  <c r="O5" i="284"/>
  <c r="N5" i="284"/>
  <c r="P11" i="293"/>
  <c r="O11" i="293"/>
  <c r="N11" i="293"/>
  <c r="P10" i="293"/>
  <c r="O10" i="293"/>
  <c r="N10" i="293"/>
  <c r="P9" i="293"/>
  <c r="O9" i="293"/>
  <c r="N9" i="293"/>
  <c r="P8" i="293"/>
  <c r="O8" i="293"/>
  <c r="N8" i="293"/>
  <c r="P7" i="293"/>
  <c r="O7" i="293"/>
  <c r="N7" i="293"/>
  <c r="P6" i="293"/>
  <c r="O6" i="293"/>
  <c r="N6" i="293"/>
  <c r="P5" i="293"/>
  <c r="O5" i="293"/>
  <c r="N5" i="293"/>
  <c r="P16" i="283"/>
  <c r="O16" i="283"/>
  <c r="N16" i="283"/>
  <c r="P15" i="283"/>
  <c r="O15" i="283"/>
  <c r="N15" i="283"/>
  <c r="P14" i="283"/>
  <c r="O14" i="283"/>
  <c r="N14" i="283"/>
  <c r="P13" i="283"/>
  <c r="O13" i="283"/>
  <c r="N13" i="283"/>
  <c r="P12" i="283"/>
  <c r="O12" i="283"/>
  <c r="N12" i="283"/>
  <c r="P11" i="283"/>
  <c r="O11" i="283"/>
  <c r="N11" i="283"/>
  <c r="P10" i="283"/>
  <c r="O10" i="283"/>
  <c r="N10" i="283"/>
  <c r="P9" i="283"/>
  <c r="O9" i="283"/>
  <c r="N9" i="283"/>
  <c r="P8" i="283"/>
  <c r="O8" i="283"/>
  <c r="N8" i="283"/>
  <c r="P7" i="283"/>
  <c r="O7" i="283"/>
  <c r="N7" i="283"/>
  <c r="P6" i="283"/>
  <c r="O6" i="283"/>
  <c r="N6" i="283"/>
  <c r="P5" i="283"/>
  <c r="O5" i="283"/>
  <c r="N5" i="283"/>
  <c r="P7" i="277"/>
  <c r="O7" i="277"/>
  <c r="N7" i="277"/>
  <c r="P6" i="277"/>
  <c r="O6" i="277"/>
  <c r="N6" i="277"/>
  <c r="P5" i="277"/>
  <c r="O5" i="277"/>
  <c r="N5" i="277"/>
  <c r="L8" i="274"/>
  <c r="K8" i="274"/>
  <c r="J8" i="274"/>
  <c r="H8" i="274"/>
  <c r="G8" i="274"/>
  <c r="F8" i="274"/>
  <c r="D8" i="274"/>
  <c r="C8" i="274"/>
  <c r="B8" i="274"/>
  <c r="P7" i="271"/>
  <c r="O7" i="271"/>
  <c r="N7" i="271"/>
  <c r="P6" i="271"/>
  <c r="O6" i="271"/>
  <c r="N6" i="271"/>
  <c r="P5" i="271"/>
  <c r="O5" i="271"/>
  <c r="N5" i="271"/>
  <c r="S31" i="270"/>
  <c r="R31" i="270"/>
  <c r="Q31" i="270"/>
  <c r="S30" i="270"/>
  <c r="R30" i="270"/>
  <c r="Q30" i="270"/>
  <c r="S26" i="270"/>
  <c r="R26" i="270"/>
  <c r="Q26" i="270"/>
  <c r="S25" i="270"/>
  <c r="R25" i="270"/>
  <c r="Q25" i="270"/>
  <c r="S24" i="270"/>
  <c r="R24" i="270"/>
  <c r="Q24" i="270"/>
  <c r="S23" i="270"/>
  <c r="R23" i="270"/>
  <c r="Q23" i="270"/>
  <c r="S22" i="270"/>
  <c r="R22" i="270"/>
  <c r="Q22" i="270"/>
  <c r="S21" i="270"/>
  <c r="R21" i="270"/>
  <c r="Q21" i="270"/>
  <c r="P31" i="270"/>
  <c r="O31" i="270"/>
  <c r="N31" i="270"/>
  <c r="P30" i="270"/>
  <c r="O30" i="270"/>
  <c r="N30" i="270"/>
  <c r="P29" i="270"/>
  <c r="O29" i="270"/>
  <c r="N29" i="270"/>
  <c r="P28" i="270"/>
  <c r="P27" i="270"/>
  <c r="O27" i="270"/>
  <c r="N27" i="270"/>
  <c r="P26" i="270"/>
  <c r="O26" i="270"/>
  <c r="N26" i="270"/>
  <c r="P25" i="270"/>
  <c r="O25" i="270"/>
  <c r="N25" i="270"/>
  <c r="P24" i="270"/>
  <c r="O24" i="270"/>
  <c r="N24" i="270"/>
  <c r="P23" i="270"/>
  <c r="O23" i="270"/>
  <c r="N23" i="270"/>
  <c r="P22" i="270"/>
  <c r="O22" i="270"/>
  <c r="N22" i="270"/>
  <c r="P21" i="270"/>
  <c r="O21" i="270"/>
  <c r="N21" i="270"/>
  <c r="L30" i="270"/>
  <c r="K30" i="270"/>
  <c r="L29" i="270"/>
  <c r="K25" i="270" s="1"/>
  <c r="K29" i="270"/>
  <c r="L28" i="270"/>
  <c r="K28" i="270"/>
  <c r="L24" i="270" s="1"/>
  <c r="J30" i="270"/>
  <c r="I30" i="270"/>
  <c r="H30" i="270"/>
  <c r="J29" i="270"/>
  <c r="I29" i="270"/>
  <c r="H29" i="270"/>
  <c r="J28" i="270"/>
  <c r="I28" i="270"/>
  <c r="H28" i="270"/>
  <c r="G30" i="270"/>
  <c r="F30" i="270"/>
  <c r="E30" i="270"/>
  <c r="G29" i="270"/>
  <c r="F25" i="270" s="1"/>
  <c r="F29" i="270"/>
  <c r="E29" i="270"/>
  <c r="G28" i="270"/>
  <c r="F28" i="270"/>
  <c r="E28" i="270"/>
  <c r="D28" i="270"/>
  <c r="D29" i="270"/>
  <c r="D30" i="270"/>
  <c r="C28" i="270"/>
  <c r="C29" i="270"/>
  <c r="C30" i="270"/>
  <c r="B28" i="270"/>
  <c r="B29" i="270"/>
  <c r="B30" i="270"/>
  <c r="F5" i="269"/>
  <c r="Q23" i="268"/>
  <c r="Q24" i="268"/>
  <c r="M24" i="268"/>
  <c r="M23" i="268"/>
  <c r="I24" i="268"/>
  <c r="I23" i="268"/>
  <c r="E24" i="268"/>
  <c r="E23" i="268"/>
  <c r="Q11" i="289" l="1"/>
  <c r="O25" i="289"/>
  <c r="P25" i="289"/>
  <c r="N25" i="289"/>
  <c r="N13" i="288"/>
  <c r="O13" i="288"/>
  <c r="P13" i="288"/>
  <c r="Q13" i="288" s="1"/>
  <c r="Q11" i="288"/>
  <c r="Q8" i="285"/>
  <c r="Q6" i="284"/>
  <c r="K26" i="270"/>
  <c r="I26" i="270"/>
  <c r="M25" i="270"/>
  <c r="L25" i="270"/>
  <c r="C26" i="270"/>
  <c r="F24" i="270"/>
  <c r="M26" i="270"/>
  <c r="I25" i="270"/>
  <c r="I24" i="270"/>
  <c r="H24" i="270"/>
  <c r="G25" i="270"/>
  <c r="J25" i="270"/>
  <c r="D26" i="270"/>
  <c r="E24" i="270"/>
  <c r="C25" i="270"/>
  <c r="D25" i="270"/>
  <c r="C24" i="270"/>
  <c r="M24" i="270"/>
  <c r="E26" i="270"/>
  <c r="J26" i="270"/>
  <c r="F26" i="270"/>
  <c r="B25" i="270"/>
  <c r="B24" i="270"/>
  <c r="E25" i="270"/>
  <c r="E12" i="264"/>
  <c r="E11" i="264"/>
  <c r="E10" i="264"/>
  <c r="E9" i="264"/>
  <c r="E8" i="264"/>
  <c r="E7" i="264"/>
  <c r="E6" i="264"/>
  <c r="E5" i="264"/>
  <c r="I8" i="264"/>
  <c r="I7" i="264"/>
  <c r="I6" i="264"/>
  <c r="I5" i="264"/>
  <c r="M12" i="264"/>
  <c r="M8" i="264"/>
  <c r="M7" i="264"/>
  <c r="M6" i="264"/>
  <c r="M5" i="264"/>
  <c r="Q12" i="264"/>
  <c r="Q11" i="264"/>
  <c r="Q10" i="264"/>
  <c r="Q9" i="264"/>
  <c r="Q8" i="264"/>
  <c r="Q7" i="264"/>
  <c r="Q6" i="264"/>
  <c r="Q5" i="264"/>
  <c r="P13" i="264"/>
  <c r="O13" i="264"/>
  <c r="N13" i="264"/>
  <c r="L13" i="264"/>
  <c r="M13" i="264" s="1"/>
  <c r="K13" i="264"/>
  <c r="J13" i="264"/>
  <c r="H13" i="264"/>
  <c r="G13" i="264"/>
  <c r="I13" i="264" s="1"/>
  <c r="F13" i="264"/>
  <c r="E13" i="264"/>
  <c r="D13" i="264"/>
  <c r="C13" i="264"/>
  <c r="B13" i="264"/>
  <c r="Q11" i="316"/>
  <c r="Q10" i="316"/>
  <c r="Q9" i="316"/>
  <c r="Q8" i="316"/>
  <c r="Q7" i="316"/>
  <c r="Q6" i="316"/>
  <c r="Q5" i="316"/>
  <c r="M11" i="316"/>
  <c r="M10" i="316"/>
  <c r="M9" i="316"/>
  <c r="M8" i="316"/>
  <c r="M7" i="316"/>
  <c r="M6" i="316"/>
  <c r="M5" i="316"/>
  <c r="I11" i="316"/>
  <c r="I10" i="316"/>
  <c r="I9" i="316"/>
  <c r="I7" i="316"/>
  <c r="I6" i="316"/>
  <c r="I5" i="316"/>
  <c r="E11" i="316"/>
  <c r="E10" i="316"/>
  <c r="E9" i="316"/>
  <c r="E7" i="316"/>
  <c r="E6" i="316"/>
  <c r="E5" i="316"/>
  <c r="P12" i="316"/>
  <c r="O12" i="316"/>
  <c r="N12" i="316"/>
  <c r="L12" i="316"/>
  <c r="K12" i="316"/>
  <c r="J12" i="316"/>
  <c r="H12" i="316"/>
  <c r="G12" i="316"/>
  <c r="F12" i="316"/>
  <c r="D12" i="316"/>
  <c r="C12" i="316"/>
  <c r="B12" i="316"/>
  <c r="Q19" i="322"/>
  <c r="Q18" i="322"/>
  <c r="Q17" i="322"/>
  <c r="Q16" i="322"/>
  <c r="Q15" i="322"/>
  <c r="Q14" i="322"/>
  <c r="Q13" i="322"/>
  <c r="Q12" i="322"/>
  <c r="Q11" i="322"/>
  <c r="Q10" i="322"/>
  <c r="Q9" i="322"/>
  <c r="Q8" i="322"/>
  <c r="Q7" i="322"/>
  <c r="Q6" i="322"/>
  <c r="Q5" i="322"/>
  <c r="M19" i="322"/>
  <c r="M18" i="322"/>
  <c r="M17" i="322"/>
  <c r="M16" i="322"/>
  <c r="M15" i="322"/>
  <c r="M14" i="322"/>
  <c r="M13" i="322"/>
  <c r="M12" i="322"/>
  <c r="M11" i="322"/>
  <c r="M10" i="322"/>
  <c r="M9" i="322"/>
  <c r="M8" i="322"/>
  <c r="M7" i="322"/>
  <c r="M6" i="322"/>
  <c r="M5" i="322"/>
  <c r="I18" i="322"/>
  <c r="I17" i="322"/>
  <c r="I16" i="322"/>
  <c r="I15" i="322"/>
  <c r="I14" i="322"/>
  <c r="I13" i="322"/>
  <c r="I12" i="322"/>
  <c r="I11" i="322"/>
  <c r="I10" i="322"/>
  <c r="I9" i="322"/>
  <c r="I8" i="322"/>
  <c r="I7" i="322"/>
  <c r="I6" i="322"/>
  <c r="I5" i="322"/>
  <c r="E18" i="322"/>
  <c r="E17" i="322"/>
  <c r="E16" i="322"/>
  <c r="E15" i="322"/>
  <c r="E14" i="322"/>
  <c r="E13" i="322"/>
  <c r="E12" i="322"/>
  <c r="E11" i="322"/>
  <c r="E10" i="322"/>
  <c r="E9" i="322"/>
  <c r="E8" i="322"/>
  <c r="E7" i="322"/>
  <c r="E6" i="322"/>
  <c r="E5" i="322"/>
  <c r="P20" i="322"/>
  <c r="Q20" i="322" s="1"/>
  <c r="O20" i="322"/>
  <c r="N20" i="322"/>
  <c r="L20" i="322"/>
  <c r="K20" i="322"/>
  <c r="J20" i="322"/>
  <c r="H20" i="322"/>
  <c r="G20" i="322"/>
  <c r="F20" i="322"/>
  <c r="D20" i="322"/>
  <c r="C20" i="322"/>
  <c r="B20" i="322"/>
  <c r="Q9" i="321"/>
  <c r="Q8" i="321"/>
  <c r="Q7" i="321"/>
  <c r="Q6" i="321"/>
  <c r="Q5" i="321"/>
  <c r="M9" i="321"/>
  <c r="M8" i="321"/>
  <c r="M7" i="321"/>
  <c r="M6" i="321"/>
  <c r="M5" i="321"/>
  <c r="I9" i="321"/>
  <c r="I8" i="321"/>
  <c r="I7" i="321"/>
  <c r="I6" i="321"/>
  <c r="I5" i="321"/>
  <c r="E9" i="321"/>
  <c r="E8" i="321"/>
  <c r="E7" i="321"/>
  <c r="E6" i="321"/>
  <c r="E5" i="321"/>
  <c r="P10" i="321"/>
  <c r="O10" i="321"/>
  <c r="N10" i="321"/>
  <c r="L10" i="321"/>
  <c r="K10" i="321"/>
  <c r="J10" i="321"/>
  <c r="H10" i="321"/>
  <c r="I10" i="321" s="1"/>
  <c r="G10" i="321"/>
  <c r="F10" i="321"/>
  <c r="D10" i="321"/>
  <c r="C10" i="321"/>
  <c r="B10" i="321"/>
  <c r="Q6" i="320"/>
  <c r="Q5" i="320"/>
  <c r="M6" i="320"/>
  <c r="M5" i="320"/>
  <c r="I6" i="320"/>
  <c r="I5" i="320"/>
  <c r="E6" i="320"/>
  <c r="E5" i="320"/>
  <c r="P8" i="320"/>
  <c r="O8" i="320"/>
  <c r="N8" i="320"/>
  <c r="L8" i="320"/>
  <c r="M8" i="320" s="1"/>
  <c r="K8" i="320"/>
  <c r="J8" i="320"/>
  <c r="H8" i="320"/>
  <c r="G8" i="320"/>
  <c r="F8" i="320"/>
  <c r="D8" i="320"/>
  <c r="C8" i="320"/>
  <c r="B8" i="320"/>
  <c r="Q22" i="319"/>
  <c r="Q21" i="319"/>
  <c r="Q20" i="319"/>
  <c r="Q19" i="319"/>
  <c r="Q18" i="319"/>
  <c r="Q17" i="319"/>
  <c r="Q16" i="319"/>
  <c r="Q15" i="319"/>
  <c r="Q14" i="319"/>
  <c r="Q13" i="319"/>
  <c r="Q12" i="319"/>
  <c r="Q11" i="319"/>
  <c r="Q10" i="319"/>
  <c r="Q9" i="319"/>
  <c r="Q8" i="319"/>
  <c r="Q7" i="319"/>
  <c r="Q6" i="319"/>
  <c r="Q5" i="319"/>
  <c r="M22" i="319"/>
  <c r="M21" i="319"/>
  <c r="M20" i="319"/>
  <c r="M19" i="319"/>
  <c r="M18" i="319"/>
  <c r="M17" i="319"/>
  <c r="M16" i="319"/>
  <c r="M15" i="319"/>
  <c r="M14" i="319"/>
  <c r="M13" i="319"/>
  <c r="M12" i="319"/>
  <c r="M11" i="319"/>
  <c r="M10" i="319"/>
  <c r="M9" i="319"/>
  <c r="M8" i="319"/>
  <c r="M7" i="319"/>
  <c r="M6" i="319"/>
  <c r="M5" i="319"/>
  <c r="I22" i="319"/>
  <c r="I21" i="319"/>
  <c r="I20" i="319"/>
  <c r="I19" i="319"/>
  <c r="I16" i="319"/>
  <c r="I15" i="319"/>
  <c r="I14" i="319"/>
  <c r="I13" i="319"/>
  <c r="I12" i="319"/>
  <c r="I10" i="319"/>
  <c r="I9" i="319"/>
  <c r="I8" i="319"/>
  <c r="I7" i="319"/>
  <c r="I6" i="319"/>
  <c r="I5" i="319"/>
  <c r="E21" i="319"/>
  <c r="E9" i="319"/>
  <c r="E8" i="319"/>
  <c r="E7" i="319"/>
  <c r="E5" i="319"/>
  <c r="M23" i="319"/>
  <c r="I23" i="319"/>
  <c r="E23" i="319"/>
  <c r="W14" i="317"/>
  <c r="V14" i="317"/>
  <c r="U14" i="317"/>
  <c r="T14" i="317"/>
  <c r="S14" i="317"/>
  <c r="R14" i="317"/>
  <c r="W13" i="317"/>
  <c r="V13" i="317"/>
  <c r="U13" i="317"/>
  <c r="T13" i="317"/>
  <c r="S13" i="317"/>
  <c r="R13" i="317"/>
  <c r="W12" i="317"/>
  <c r="V12" i="317"/>
  <c r="U12" i="317"/>
  <c r="T12" i="317"/>
  <c r="S12" i="317"/>
  <c r="R12" i="317"/>
  <c r="W11" i="317"/>
  <c r="V11" i="317"/>
  <c r="U11" i="317"/>
  <c r="T11" i="317"/>
  <c r="S11" i="317"/>
  <c r="R11" i="317"/>
  <c r="W10" i="317"/>
  <c r="V10" i="317"/>
  <c r="U10" i="317"/>
  <c r="T10" i="317"/>
  <c r="S10" i="317"/>
  <c r="R10" i="317"/>
  <c r="W9" i="317"/>
  <c r="V9" i="317"/>
  <c r="U9" i="317"/>
  <c r="T9" i="317"/>
  <c r="S9" i="317"/>
  <c r="R9" i="317"/>
  <c r="W8" i="317"/>
  <c r="V8" i="317"/>
  <c r="U8" i="317"/>
  <c r="T8" i="317"/>
  <c r="S8" i="317"/>
  <c r="R8" i="317"/>
  <c r="W7" i="317"/>
  <c r="V7" i="317"/>
  <c r="U7" i="317"/>
  <c r="T7" i="317"/>
  <c r="S7" i="317"/>
  <c r="R7" i="317"/>
  <c r="W6" i="317"/>
  <c r="V6" i="317"/>
  <c r="U6" i="317"/>
  <c r="T6" i="317"/>
  <c r="S6" i="317"/>
  <c r="R6" i="317"/>
  <c r="W5" i="317"/>
  <c r="V5" i="317"/>
  <c r="U5" i="317"/>
  <c r="T5" i="317"/>
  <c r="S5" i="317"/>
  <c r="R5" i="317"/>
  <c r="Q14" i="317"/>
  <c r="Q12" i="317"/>
  <c r="Q11" i="317"/>
  <c r="Q10" i="317"/>
  <c r="Q9" i="317"/>
  <c r="Q8" i="317"/>
  <c r="Q7" i="317"/>
  <c r="Q6" i="317"/>
  <c r="Q5" i="317"/>
  <c r="M14" i="317"/>
  <c r="M13" i="317"/>
  <c r="M12" i="317"/>
  <c r="M11" i="317"/>
  <c r="M10" i="317"/>
  <c r="M9" i="317"/>
  <c r="M8" i="317"/>
  <c r="M7" i="317"/>
  <c r="M6" i="317"/>
  <c r="M5" i="317"/>
  <c r="I14" i="317"/>
  <c r="I13" i="317"/>
  <c r="I12" i="317"/>
  <c r="I11" i="317"/>
  <c r="I10" i="317"/>
  <c r="I9" i="317"/>
  <c r="I8" i="317"/>
  <c r="I7" i="317"/>
  <c r="I6" i="317"/>
  <c r="I5" i="317"/>
  <c r="E13" i="317"/>
  <c r="E11" i="317"/>
  <c r="E6" i="317"/>
  <c r="P15" i="317"/>
  <c r="W15" i="317" s="1"/>
  <c r="O15" i="317"/>
  <c r="N15" i="317"/>
  <c r="L15" i="317"/>
  <c r="K15" i="317"/>
  <c r="J15" i="317"/>
  <c r="H15" i="317"/>
  <c r="G15" i="317"/>
  <c r="F15" i="317"/>
  <c r="D15" i="317"/>
  <c r="C15" i="317"/>
  <c r="B15" i="317"/>
  <c r="Q24" i="315"/>
  <c r="Q23" i="315"/>
  <c r="Q22" i="315"/>
  <c r="Q21" i="315"/>
  <c r="Q20" i="315"/>
  <c r="Q19" i="315"/>
  <c r="Q18" i="315"/>
  <c r="Q17" i="315"/>
  <c r="Q16" i="315"/>
  <c r="Q15" i="315"/>
  <c r="Q14" i="315"/>
  <c r="Q13" i="315"/>
  <c r="Q12" i="315"/>
  <c r="Q11" i="315"/>
  <c r="Q10" i="315"/>
  <c r="Q9" i="315"/>
  <c r="Q8" i="315"/>
  <c r="Q7" i="315"/>
  <c r="Q6" i="315"/>
  <c r="Q5" i="315"/>
  <c r="M24" i="315"/>
  <c r="M23" i="315"/>
  <c r="M22" i="315"/>
  <c r="M21" i="315"/>
  <c r="M20" i="315"/>
  <c r="M19" i="315"/>
  <c r="M18" i="315"/>
  <c r="M17" i="315"/>
  <c r="M16" i="315"/>
  <c r="M15" i="315"/>
  <c r="M14" i="315"/>
  <c r="M13" i="315"/>
  <c r="M12" i="315"/>
  <c r="M11" i="315"/>
  <c r="M10" i="315"/>
  <c r="M9" i="315"/>
  <c r="M8" i="315"/>
  <c r="M7" i="315"/>
  <c r="M6" i="315"/>
  <c r="M5" i="315"/>
  <c r="I24" i="315"/>
  <c r="I23" i="315"/>
  <c r="I22" i="315"/>
  <c r="I21" i="315"/>
  <c r="I20" i="315"/>
  <c r="I19" i="315"/>
  <c r="I18" i="315"/>
  <c r="I17" i="315"/>
  <c r="I16" i="315"/>
  <c r="I15" i="315"/>
  <c r="I14" i="315"/>
  <c r="I13" i="315"/>
  <c r="I12" i="315"/>
  <c r="I11" i="315"/>
  <c r="I10" i="315"/>
  <c r="I9" i="315"/>
  <c r="I8" i="315"/>
  <c r="I7" i="315"/>
  <c r="I6" i="315"/>
  <c r="I5" i="315"/>
  <c r="E24" i="315"/>
  <c r="E23" i="315"/>
  <c r="E10" i="315"/>
  <c r="E9" i="315"/>
  <c r="E8" i="315"/>
  <c r="E7" i="315"/>
  <c r="E6" i="315"/>
  <c r="E5" i="315"/>
  <c r="P25" i="315"/>
  <c r="O25" i="315"/>
  <c r="N25" i="315"/>
  <c r="L25" i="315"/>
  <c r="K25" i="315"/>
  <c r="J25" i="315"/>
  <c r="H25" i="315"/>
  <c r="I25" i="315" s="1"/>
  <c r="G25" i="315"/>
  <c r="F25" i="315"/>
  <c r="D25" i="315"/>
  <c r="C25" i="315"/>
  <c r="B25" i="315"/>
  <c r="Q12" i="314"/>
  <c r="Q11" i="314"/>
  <c r="Q10" i="314"/>
  <c r="Q9" i="314"/>
  <c r="Q8" i="314"/>
  <c r="Q7" i="314"/>
  <c r="Q6" i="314"/>
  <c r="Q5" i="314"/>
  <c r="M12" i="314"/>
  <c r="M11" i="314"/>
  <c r="M10" i="314"/>
  <c r="M9" i="314"/>
  <c r="M8" i="314"/>
  <c r="M7" i="314"/>
  <c r="M6" i="314"/>
  <c r="M5" i="314"/>
  <c r="I12" i="314"/>
  <c r="I11" i="314"/>
  <c r="I10" i="314"/>
  <c r="I9" i="314"/>
  <c r="I8" i="314"/>
  <c r="I7" i="314"/>
  <c r="I6" i="314"/>
  <c r="I5" i="314"/>
  <c r="E12" i="314"/>
  <c r="E11" i="314"/>
  <c r="E10" i="314"/>
  <c r="E9" i="314"/>
  <c r="E8" i="314"/>
  <c r="E7" i="314"/>
  <c r="E6" i="314"/>
  <c r="E5" i="314"/>
  <c r="P13" i="314"/>
  <c r="O13" i="314"/>
  <c r="N13" i="314"/>
  <c r="L13" i="314"/>
  <c r="M13" i="314" s="1"/>
  <c r="K13" i="314"/>
  <c r="J13" i="314"/>
  <c r="H13" i="314"/>
  <c r="G13" i="314"/>
  <c r="F13" i="314"/>
  <c r="D13" i="314"/>
  <c r="C13" i="314"/>
  <c r="B13" i="314"/>
  <c r="Q6" i="313"/>
  <c r="Q5" i="313"/>
  <c r="M6" i="313"/>
  <c r="M5" i="313"/>
  <c r="I6" i="313"/>
  <c r="I5" i="313"/>
  <c r="E6" i="313"/>
  <c r="E5" i="313"/>
  <c r="P7" i="313"/>
  <c r="O7" i="313"/>
  <c r="N7" i="313"/>
  <c r="L7" i="313"/>
  <c r="K7" i="313"/>
  <c r="J7" i="313"/>
  <c r="H7" i="313"/>
  <c r="I7" i="313" s="1"/>
  <c r="G7" i="313"/>
  <c r="F7" i="313"/>
  <c r="D7" i="313"/>
  <c r="C7" i="313"/>
  <c r="B7" i="313"/>
  <c r="Q7" i="312"/>
  <c r="Q6" i="312"/>
  <c r="Q5" i="312"/>
  <c r="M7" i="312"/>
  <c r="M6" i="312"/>
  <c r="M5" i="312"/>
  <c r="I7" i="312"/>
  <c r="I6" i="312"/>
  <c r="E7" i="312"/>
  <c r="E6" i="312"/>
  <c r="P8" i="312"/>
  <c r="O8" i="312"/>
  <c r="N8" i="312"/>
  <c r="L8" i="312"/>
  <c r="K8" i="312"/>
  <c r="J8" i="312"/>
  <c r="H8" i="312"/>
  <c r="G8" i="312"/>
  <c r="F8" i="312"/>
  <c r="D8" i="312"/>
  <c r="C8" i="312"/>
  <c r="E8" i="312" s="1"/>
  <c r="B8" i="312"/>
  <c r="Q7" i="311"/>
  <c r="Q6" i="311"/>
  <c r="Q5" i="311"/>
  <c r="M7" i="311"/>
  <c r="M6" i="311"/>
  <c r="M5" i="311"/>
  <c r="I7" i="311"/>
  <c r="I6" i="311"/>
  <c r="I5" i="311"/>
  <c r="E7" i="311"/>
  <c r="E6" i="311"/>
  <c r="E5" i="311"/>
  <c r="P9" i="311"/>
  <c r="O9" i="311"/>
  <c r="N9" i="311"/>
  <c r="L9" i="311"/>
  <c r="K9" i="311"/>
  <c r="J9" i="311"/>
  <c r="H9" i="311"/>
  <c r="I9" i="311" s="1"/>
  <c r="G9" i="311"/>
  <c r="F9" i="311"/>
  <c r="D9" i="311"/>
  <c r="C9" i="311"/>
  <c r="E9" i="311" s="1"/>
  <c r="B9" i="311"/>
  <c r="Q12" i="310"/>
  <c r="Q11" i="310"/>
  <c r="Q10" i="310"/>
  <c r="Q9" i="310"/>
  <c r="Q8" i="310"/>
  <c r="Q7" i="310"/>
  <c r="Q6" i="310"/>
  <c r="Q5" i="310"/>
  <c r="M12" i="310"/>
  <c r="M11" i="310"/>
  <c r="M10" i="310"/>
  <c r="M9" i="310"/>
  <c r="M8" i="310"/>
  <c r="M7" i="310"/>
  <c r="M6" i="310"/>
  <c r="M5" i="310"/>
  <c r="I12" i="310"/>
  <c r="I7" i="310"/>
  <c r="I6" i="310"/>
  <c r="I5" i="310"/>
  <c r="E8" i="310"/>
  <c r="E7" i="310"/>
  <c r="E6" i="310"/>
  <c r="E5" i="310"/>
  <c r="P13" i="310"/>
  <c r="O13" i="310"/>
  <c r="N13" i="310"/>
  <c r="L13" i="310"/>
  <c r="K13" i="310"/>
  <c r="J13" i="310"/>
  <c r="H13" i="310"/>
  <c r="I13" i="310" s="1"/>
  <c r="G13" i="310"/>
  <c r="F13" i="310"/>
  <c r="D13" i="310"/>
  <c r="C13" i="310"/>
  <c r="B13" i="310"/>
  <c r="Q12" i="308"/>
  <c r="Q11" i="308"/>
  <c r="Q10" i="308"/>
  <c r="Q9" i="308"/>
  <c r="Q8" i="308"/>
  <c r="Q7" i="308"/>
  <c r="Q6" i="308"/>
  <c r="Q5" i="308"/>
  <c r="M12" i="308"/>
  <c r="M11" i="308"/>
  <c r="M10" i="308"/>
  <c r="M9" i="308"/>
  <c r="M8" i="308"/>
  <c r="M7" i="308"/>
  <c r="M6" i="308"/>
  <c r="M5" i="308"/>
  <c r="I12" i="308"/>
  <c r="I11" i="308"/>
  <c r="I10" i="308"/>
  <c r="I9" i="308"/>
  <c r="I8" i="308"/>
  <c r="I7" i="308"/>
  <c r="I6" i="308"/>
  <c r="I5" i="308"/>
  <c r="E12" i="308"/>
  <c r="E11" i="308"/>
  <c r="E10" i="308"/>
  <c r="E9" i="308"/>
  <c r="E8" i="308"/>
  <c r="E7" i="308"/>
  <c r="E6" i="308"/>
  <c r="E5" i="308"/>
  <c r="P13" i="308"/>
  <c r="O13" i="308"/>
  <c r="N13" i="308"/>
  <c r="L13" i="308"/>
  <c r="K13" i="308"/>
  <c r="J13" i="308"/>
  <c r="H13" i="308"/>
  <c r="I13" i="308" s="1"/>
  <c r="G13" i="308"/>
  <c r="F13" i="308"/>
  <c r="D13" i="308"/>
  <c r="E13" i="308" s="1"/>
  <c r="C13" i="308"/>
  <c r="B13" i="308"/>
  <c r="Q11" i="307"/>
  <c r="Q10" i="307"/>
  <c r="Q9" i="307"/>
  <c r="Q8" i="307"/>
  <c r="Q7" i="307"/>
  <c r="Q6" i="307"/>
  <c r="Q5" i="307"/>
  <c r="M11" i="307"/>
  <c r="M10" i="307"/>
  <c r="M9" i="307"/>
  <c r="M8" i="307"/>
  <c r="M7" i="307"/>
  <c r="M6" i="307"/>
  <c r="M5" i="307"/>
  <c r="I11" i="307"/>
  <c r="I10" i="307"/>
  <c r="I9" i="307"/>
  <c r="I8" i="307"/>
  <c r="I7" i="307"/>
  <c r="I6" i="307"/>
  <c r="I5" i="307"/>
  <c r="E11" i="307"/>
  <c r="E10" i="307"/>
  <c r="E9" i="307"/>
  <c r="E8" i="307"/>
  <c r="E7" i="307"/>
  <c r="E6" i="307"/>
  <c r="E5" i="307"/>
  <c r="P12" i="307"/>
  <c r="O12" i="307"/>
  <c r="N12" i="307"/>
  <c r="L12" i="307"/>
  <c r="K12" i="307"/>
  <c r="J12" i="307"/>
  <c r="H12" i="307"/>
  <c r="G12" i="307"/>
  <c r="F12" i="307"/>
  <c r="D12" i="307"/>
  <c r="E12" i="307" s="1"/>
  <c r="C12" i="307"/>
  <c r="B12" i="307"/>
  <c r="Q16" i="306"/>
  <c r="Q15" i="306"/>
  <c r="Q14" i="306"/>
  <c r="Q13" i="306"/>
  <c r="Q12" i="306"/>
  <c r="Q11" i="306"/>
  <c r="Q10" i="306"/>
  <c r="Q9" i="306"/>
  <c r="Q8" i="306"/>
  <c r="Q7" i="306"/>
  <c r="Q6" i="306"/>
  <c r="Q5" i="306"/>
  <c r="M16" i="306"/>
  <c r="M15" i="306"/>
  <c r="M14" i="306"/>
  <c r="M13" i="306"/>
  <c r="M12" i="306"/>
  <c r="M11" i="306"/>
  <c r="M10" i="306"/>
  <c r="M9" i="306"/>
  <c r="M8" i="306"/>
  <c r="M7" i="306"/>
  <c r="M6" i="306"/>
  <c r="M5" i="306"/>
  <c r="I16" i="306"/>
  <c r="I15" i="306"/>
  <c r="I14" i="306"/>
  <c r="I13" i="306"/>
  <c r="I12" i="306"/>
  <c r="I11" i="306"/>
  <c r="I10" i="306"/>
  <c r="I9" i="306"/>
  <c r="I8" i="306"/>
  <c r="I7" i="306"/>
  <c r="I6" i="306"/>
  <c r="I5" i="306"/>
  <c r="E16" i="306"/>
  <c r="E15" i="306"/>
  <c r="E14" i="306"/>
  <c r="E13" i="306"/>
  <c r="E12" i="306"/>
  <c r="E11" i="306"/>
  <c r="E10" i="306"/>
  <c r="E9" i="306"/>
  <c r="E8" i="306"/>
  <c r="E7" i="306"/>
  <c r="E6" i="306"/>
  <c r="E5" i="306"/>
  <c r="P17" i="306"/>
  <c r="O17" i="306"/>
  <c r="N17" i="306"/>
  <c r="L17" i="306"/>
  <c r="K17" i="306"/>
  <c r="J17" i="306"/>
  <c r="H17" i="306"/>
  <c r="I17" i="306" s="1"/>
  <c r="G17" i="306"/>
  <c r="F17" i="306"/>
  <c r="D17" i="306"/>
  <c r="C17" i="306"/>
  <c r="B17" i="306"/>
  <c r="Q7" i="281"/>
  <c r="Q6" i="281"/>
  <c r="Q5" i="281"/>
  <c r="M7" i="281"/>
  <c r="M6" i="281"/>
  <c r="M5" i="281"/>
  <c r="I7" i="281"/>
  <c r="I6" i="281"/>
  <c r="I5" i="281"/>
  <c r="E7" i="281"/>
  <c r="E6" i="281"/>
  <c r="E5" i="281"/>
  <c r="P8" i="281"/>
  <c r="O8" i="281"/>
  <c r="N8" i="281"/>
  <c r="L8" i="281"/>
  <c r="K8" i="281"/>
  <c r="J8" i="281"/>
  <c r="H8" i="281"/>
  <c r="G8" i="281"/>
  <c r="F8" i="281"/>
  <c r="D8" i="281"/>
  <c r="C8" i="281"/>
  <c r="B8" i="281"/>
  <c r="Q6" i="305"/>
  <c r="Q5" i="305"/>
  <c r="M6" i="305"/>
  <c r="M5" i="305"/>
  <c r="I6" i="305"/>
  <c r="I5" i="305"/>
  <c r="E6" i="305"/>
  <c r="E5" i="305"/>
  <c r="Q8" i="305"/>
  <c r="M8" i="305"/>
  <c r="I8" i="305"/>
  <c r="E8" i="305"/>
  <c r="Q9" i="304"/>
  <c r="Q8" i="304"/>
  <c r="Q7" i="304"/>
  <c r="Q6" i="304"/>
  <c r="Q5" i="304"/>
  <c r="M9" i="304"/>
  <c r="M8" i="304"/>
  <c r="M7" i="304"/>
  <c r="M6" i="304"/>
  <c r="M5" i="304"/>
  <c r="I8" i="304"/>
  <c r="I7" i="304"/>
  <c r="I6" i="304"/>
  <c r="I5" i="304"/>
  <c r="E8" i="304"/>
  <c r="E7" i="304"/>
  <c r="E6" i="304"/>
  <c r="E5" i="304"/>
  <c r="P10" i="304"/>
  <c r="O10" i="304"/>
  <c r="N10" i="304"/>
  <c r="L10" i="304"/>
  <c r="M10" i="304" s="1"/>
  <c r="K10" i="304"/>
  <c r="J10" i="304"/>
  <c r="H10" i="304"/>
  <c r="G10" i="304"/>
  <c r="F10" i="304"/>
  <c r="D10" i="304"/>
  <c r="C10" i="304"/>
  <c r="E10" i="304" s="1"/>
  <c r="B10" i="304"/>
  <c r="Q18" i="303"/>
  <c r="Q17" i="303"/>
  <c r="Q16" i="303"/>
  <c r="Q15" i="303"/>
  <c r="Q14" i="303"/>
  <c r="Q13" i="303"/>
  <c r="Q12" i="303"/>
  <c r="Q11" i="303"/>
  <c r="Q10" i="303"/>
  <c r="Q9" i="303"/>
  <c r="Q8" i="303"/>
  <c r="Q7" i="303"/>
  <c r="Q6" i="303"/>
  <c r="Q5" i="303"/>
  <c r="M18" i="303"/>
  <c r="M17" i="303"/>
  <c r="M16" i="303"/>
  <c r="M15" i="303"/>
  <c r="M14" i="303"/>
  <c r="M13" i="303"/>
  <c r="M12" i="303"/>
  <c r="M11" i="303"/>
  <c r="M10" i="303"/>
  <c r="M9" i="303"/>
  <c r="M8" i="303"/>
  <c r="M7" i="303"/>
  <c r="M6" i="303"/>
  <c r="M5" i="303"/>
  <c r="I18" i="303"/>
  <c r="I16" i="303"/>
  <c r="I15" i="303"/>
  <c r="I14" i="303"/>
  <c r="I13" i="303"/>
  <c r="I12" i="303"/>
  <c r="I11" i="303"/>
  <c r="I10" i="303"/>
  <c r="I9" i="303"/>
  <c r="I8" i="303"/>
  <c r="I7" i="303"/>
  <c r="I6" i="303"/>
  <c r="I5" i="303"/>
  <c r="E18" i="303"/>
  <c r="E15" i="303"/>
  <c r="E14" i="303"/>
  <c r="E13" i="303"/>
  <c r="E12" i="303"/>
  <c r="E11" i="303"/>
  <c r="E10" i="303"/>
  <c r="E9" i="303"/>
  <c r="E8" i="303"/>
  <c r="E7" i="303"/>
  <c r="E6" i="303"/>
  <c r="E5" i="303"/>
  <c r="Q20" i="303"/>
  <c r="M20" i="303"/>
  <c r="E20" i="303"/>
  <c r="Q24" i="302"/>
  <c r="Q23" i="302"/>
  <c r="Q22" i="302"/>
  <c r="Q21" i="302"/>
  <c r="Q20" i="302"/>
  <c r="Q19" i="302"/>
  <c r="Q18" i="302"/>
  <c r="Q17" i="302"/>
  <c r="Q16" i="302"/>
  <c r="Q15" i="302"/>
  <c r="Q14" i="302"/>
  <c r="Q13" i="302"/>
  <c r="Q12" i="302"/>
  <c r="Q11" i="302"/>
  <c r="Q10" i="302"/>
  <c r="Q9" i="302"/>
  <c r="Q8" i="302"/>
  <c r="Q7" i="302"/>
  <c r="Q6" i="302"/>
  <c r="Q5" i="302"/>
  <c r="M24" i="302"/>
  <c r="M23" i="302"/>
  <c r="M22" i="302"/>
  <c r="M21" i="302"/>
  <c r="M20" i="302"/>
  <c r="M19" i="302"/>
  <c r="M18" i="302"/>
  <c r="M17" i="302"/>
  <c r="M16" i="302"/>
  <c r="M15" i="302"/>
  <c r="M14" i="302"/>
  <c r="M13" i="302"/>
  <c r="M12" i="302"/>
  <c r="M11" i="302"/>
  <c r="M10" i="302"/>
  <c r="M9" i="302"/>
  <c r="M8" i="302"/>
  <c r="M7" i="302"/>
  <c r="M6" i="302"/>
  <c r="M5" i="302"/>
  <c r="I24" i="302"/>
  <c r="I23" i="302"/>
  <c r="I22" i="302"/>
  <c r="I21" i="302"/>
  <c r="I20" i="302"/>
  <c r="I19" i="302"/>
  <c r="I10" i="302"/>
  <c r="I9" i="302"/>
  <c r="I8" i="302"/>
  <c r="I7" i="302"/>
  <c r="I6" i="302"/>
  <c r="I5" i="302"/>
  <c r="E24" i="302"/>
  <c r="E23" i="302"/>
  <c r="E9" i="302"/>
  <c r="E8" i="302"/>
  <c r="E7" i="302"/>
  <c r="E6" i="302"/>
  <c r="E5" i="302"/>
  <c r="P25" i="302"/>
  <c r="O25" i="302"/>
  <c r="N25" i="302"/>
  <c r="L25" i="302"/>
  <c r="M25" i="302" s="1"/>
  <c r="K25" i="302"/>
  <c r="J25" i="302"/>
  <c r="H25" i="302"/>
  <c r="G25" i="302"/>
  <c r="F25" i="302"/>
  <c r="D25" i="302"/>
  <c r="C25" i="302"/>
  <c r="B25" i="302"/>
  <c r="Q12" i="301"/>
  <c r="Q11" i="301"/>
  <c r="Q10" i="301"/>
  <c r="Q9" i="301"/>
  <c r="Q8" i="301"/>
  <c r="Q7" i="301"/>
  <c r="Q6" i="301"/>
  <c r="Q5" i="301"/>
  <c r="M12" i="301"/>
  <c r="M11" i="301"/>
  <c r="M10" i="301"/>
  <c r="M9" i="301"/>
  <c r="M8" i="301"/>
  <c r="M7" i="301"/>
  <c r="M6" i="301"/>
  <c r="M5" i="301"/>
  <c r="I12" i="301"/>
  <c r="I11" i="301"/>
  <c r="I10" i="301"/>
  <c r="I9" i="301"/>
  <c r="I8" i="301"/>
  <c r="I7" i="301"/>
  <c r="I6" i="301"/>
  <c r="I5" i="301"/>
  <c r="E12" i="301"/>
  <c r="E11" i="301"/>
  <c r="E10" i="301"/>
  <c r="E8" i="301"/>
  <c r="E7" i="301"/>
  <c r="E6" i="301"/>
  <c r="E5" i="301"/>
  <c r="P13" i="301"/>
  <c r="O13" i="301"/>
  <c r="N13" i="301"/>
  <c r="L13" i="301"/>
  <c r="M13" i="301" s="1"/>
  <c r="K13" i="301"/>
  <c r="J13" i="301"/>
  <c r="H13" i="301"/>
  <c r="G13" i="301"/>
  <c r="F13" i="301"/>
  <c r="D13" i="301"/>
  <c r="C13" i="301"/>
  <c r="B13" i="301"/>
  <c r="Q6" i="300"/>
  <c r="Q5" i="300"/>
  <c r="M6" i="300"/>
  <c r="M5" i="300"/>
  <c r="I6" i="300"/>
  <c r="I5" i="300"/>
  <c r="E6" i="300"/>
  <c r="E5" i="300"/>
  <c r="P7" i="300"/>
  <c r="O7" i="300"/>
  <c r="N7" i="300"/>
  <c r="L7" i="300"/>
  <c r="M7" i="300" s="1"/>
  <c r="K7" i="300"/>
  <c r="J7" i="300"/>
  <c r="H7" i="300"/>
  <c r="G7" i="300"/>
  <c r="F7" i="300"/>
  <c r="D7" i="300"/>
  <c r="C7" i="300"/>
  <c r="B7" i="300"/>
  <c r="Q7" i="299"/>
  <c r="Q6" i="299"/>
  <c r="Q5" i="299"/>
  <c r="M7" i="299"/>
  <c r="M6" i="299"/>
  <c r="M5" i="299"/>
  <c r="I7" i="299"/>
  <c r="I6" i="299"/>
  <c r="E7" i="299"/>
  <c r="E6" i="299"/>
  <c r="P8" i="299"/>
  <c r="O8" i="299"/>
  <c r="N8" i="299"/>
  <c r="L8" i="299"/>
  <c r="K8" i="299"/>
  <c r="J8" i="299"/>
  <c r="H8" i="299"/>
  <c r="G8" i="299"/>
  <c r="F8" i="299"/>
  <c r="D8" i="299"/>
  <c r="C8" i="299"/>
  <c r="B8" i="299"/>
  <c r="Q7" i="298"/>
  <c r="Q6" i="298"/>
  <c r="Q5" i="298"/>
  <c r="M7" i="298"/>
  <c r="M6" i="298"/>
  <c r="M5" i="298"/>
  <c r="I7" i="298"/>
  <c r="I6" i="298"/>
  <c r="I5" i="298"/>
  <c r="E6" i="298"/>
  <c r="E5" i="298"/>
  <c r="P9" i="298"/>
  <c r="O9" i="298"/>
  <c r="N9" i="298"/>
  <c r="L9" i="298"/>
  <c r="M9" i="298" s="1"/>
  <c r="K9" i="298"/>
  <c r="J9" i="298"/>
  <c r="H9" i="298"/>
  <c r="G9" i="298"/>
  <c r="F9" i="298"/>
  <c r="D9" i="298"/>
  <c r="E9" i="298" s="1"/>
  <c r="C9" i="298"/>
  <c r="B9" i="298"/>
  <c r="Q11" i="297"/>
  <c r="Q10" i="297"/>
  <c r="Q8" i="297"/>
  <c r="Q7" i="297"/>
  <c r="Q6" i="297"/>
  <c r="Q5" i="297"/>
  <c r="E6" i="297"/>
  <c r="E5" i="297"/>
  <c r="M8" i="297"/>
  <c r="M10" i="297"/>
  <c r="M11" i="297"/>
  <c r="M7" i="297"/>
  <c r="M6" i="297"/>
  <c r="M5" i="297"/>
  <c r="I7" i="297"/>
  <c r="I6" i="297"/>
  <c r="I5" i="297"/>
  <c r="P13" i="297"/>
  <c r="Q13" i="297" s="1"/>
  <c r="O13" i="297"/>
  <c r="N13" i="297"/>
  <c r="L13" i="297"/>
  <c r="K13" i="297"/>
  <c r="J13" i="297"/>
  <c r="H13" i="297"/>
  <c r="G13" i="297"/>
  <c r="F13" i="297"/>
  <c r="D13" i="297"/>
  <c r="E13" i="297" s="1"/>
  <c r="C13" i="297"/>
  <c r="B13" i="297"/>
  <c r="Q12" i="296"/>
  <c r="Q11" i="296"/>
  <c r="Q10" i="296"/>
  <c r="Q9" i="296"/>
  <c r="Q8" i="296"/>
  <c r="Q7" i="296"/>
  <c r="Q6" i="296"/>
  <c r="Q5" i="296"/>
  <c r="M12" i="296"/>
  <c r="M11" i="296"/>
  <c r="M10" i="296"/>
  <c r="M9" i="296"/>
  <c r="M8" i="296"/>
  <c r="M7" i="296"/>
  <c r="M6" i="296"/>
  <c r="M5" i="296"/>
  <c r="I12" i="296"/>
  <c r="I11" i="296"/>
  <c r="I10" i="296"/>
  <c r="I9" i="296"/>
  <c r="I8" i="296"/>
  <c r="I7" i="296"/>
  <c r="I6" i="296"/>
  <c r="I5" i="296"/>
  <c r="E12" i="296"/>
  <c r="E11" i="296"/>
  <c r="E10" i="296"/>
  <c r="E8" i="296"/>
  <c r="E7" i="296"/>
  <c r="E6" i="296"/>
  <c r="E5" i="296"/>
  <c r="P13" i="296"/>
  <c r="O13" i="296"/>
  <c r="N13" i="296"/>
  <c r="L13" i="296"/>
  <c r="M13" i="296" s="1"/>
  <c r="K13" i="296"/>
  <c r="J13" i="296"/>
  <c r="H13" i="296"/>
  <c r="I13" i="296" s="1"/>
  <c r="G13" i="296"/>
  <c r="F13" i="296"/>
  <c r="D13" i="296"/>
  <c r="C13" i="296"/>
  <c r="B13" i="296"/>
  <c r="Q11" i="295"/>
  <c r="Q10" i="295"/>
  <c r="Q9" i="295"/>
  <c r="Q8" i="295"/>
  <c r="Q7" i="295"/>
  <c r="Q6" i="295"/>
  <c r="Q5" i="295"/>
  <c r="M11" i="295"/>
  <c r="M10" i="295"/>
  <c r="M9" i="295"/>
  <c r="M8" i="295"/>
  <c r="M7" i="295"/>
  <c r="M6" i="295"/>
  <c r="M5" i="295"/>
  <c r="I11" i="295"/>
  <c r="I10" i="295"/>
  <c r="I9" i="295"/>
  <c r="I8" i="295"/>
  <c r="I7" i="295"/>
  <c r="I6" i="295"/>
  <c r="I5" i="295"/>
  <c r="E11" i="295"/>
  <c r="E10" i="295"/>
  <c r="E9" i="295"/>
  <c r="E8" i="295"/>
  <c r="E7" i="295"/>
  <c r="E6" i="295"/>
  <c r="E5" i="295"/>
  <c r="P12" i="295"/>
  <c r="O12" i="295"/>
  <c r="N12" i="295"/>
  <c r="L12" i="295"/>
  <c r="K12" i="295"/>
  <c r="J12" i="295"/>
  <c r="H12" i="295"/>
  <c r="G12" i="295"/>
  <c r="F12" i="295"/>
  <c r="D12" i="295"/>
  <c r="C12" i="295"/>
  <c r="B12" i="295"/>
  <c r="Q16" i="294"/>
  <c r="Q15" i="294"/>
  <c r="Q14" i="294"/>
  <c r="Q13" i="294"/>
  <c r="Q12" i="294"/>
  <c r="Q11" i="294"/>
  <c r="Q10" i="294"/>
  <c r="Q9" i="294"/>
  <c r="Q8" i="294"/>
  <c r="Q7" i="294"/>
  <c r="Q6" i="294"/>
  <c r="Q5" i="294"/>
  <c r="M16" i="294"/>
  <c r="M15" i="294"/>
  <c r="M14" i="294"/>
  <c r="M13" i="294"/>
  <c r="M12" i="294"/>
  <c r="M11" i="294"/>
  <c r="M10" i="294"/>
  <c r="M9" i="294"/>
  <c r="M8" i="294"/>
  <c r="M7" i="294"/>
  <c r="M6" i="294"/>
  <c r="M5" i="294"/>
  <c r="I16" i="294"/>
  <c r="I15" i="294"/>
  <c r="I14" i="294"/>
  <c r="I13" i="294"/>
  <c r="I12" i="294"/>
  <c r="I11" i="294"/>
  <c r="I10" i="294"/>
  <c r="I9" i="294"/>
  <c r="I8" i="294"/>
  <c r="I7" i="294"/>
  <c r="I6" i="294"/>
  <c r="I5" i="294"/>
  <c r="E16" i="294"/>
  <c r="E15" i="294"/>
  <c r="E14" i="294"/>
  <c r="E13" i="294"/>
  <c r="E12" i="294"/>
  <c r="E10" i="294"/>
  <c r="E9" i="294"/>
  <c r="E8" i="294"/>
  <c r="E7" i="294"/>
  <c r="E6" i="294"/>
  <c r="P17" i="294"/>
  <c r="O17" i="294"/>
  <c r="N17" i="294"/>
  <c r="L17" i="294"/>
  <c r="K17" i="294"/>
  <c r="J17" i="294"/>
  <c r="H17" i="294"/>
  <c r="G17" i="294"/>
  <c r="F17" i="294"/>
  <c r="D17" i="294"/>
  <c r="E17" i="294" s="1"/>
  <c r="C17" i="294"/>
  <c r="B17" i="294"/>
  <c r="Q7" i="279"/>
  <c r="Q6" i="279"/>
  <c r="Q5" i="279"/>
  <c r="M7" i="279"/>
  <c r="M6" i="279"/>
  <c r="M5" i="279"/>
  <c r="I7" i="279"/>
  <c r="I6" i="279"/>
  <c r="I5" i="279"/>
  <c r="E7" i="279"/>
  <c r="E6" i="279"/>
  <c r="E5" i="279"/>
  <c r="P8" i="279"/>
  <c r="O8" i="279"/>
  <c r="N8" i="279"/>
  <c r="L8" i="279"/>
  <c r="K8" i="279"/>
  <c r="J8" i="279"/>
  <c r="H8" i="279"/>
  <c r="G8" i="279"/>
  <c r="F8" i="279"/>
  <c r="D8" i="279"/>
  <c r="E8" i="279" s="1"/>
  <c r="C8" i="279"/>
  <c r="B8" i="279"/>
  <c r="Q6" i="290"/>
  <c r="Q5" i="290"/>
  <c r="M6" i="290"/>
  <c r="M5" i="290"/>
  <c r="I6" i="290"/>
  <c r="I5" i="290"/>
  <c r="E6" i="290"/>
  <c r="E5" i="290"/>
  <c r="P7" i="290"/>
  <c r="O7" i="290"/>
  <c r="N7" i="290"/>
  <c r="L7" i="290"/>
  <c r="M7" i="290" s="1"/>
  <c r="K7" i="290"/>
  <c r="J7" i="290"/>
  <c r="H7" i="290"/>
  <c r="I7" i="290" s="1"/>
  <c r="G7" i="290"/>
  <c r="F7" i="290"/>
  <c r="D7" i="290"/>
  <c r="E7" i="290" s="1"/>
  <c r="C7" i="290"/>
  <c r="B7" i="290"/>
  <c r="Q17" i="291"/>
  <c r="Q16" i="291"/>
  <c r="Q15" i="291"/>
  <c r="Q14" i="291"/>
  <c r="Q13" i="291"/>
  <c r="Q12" i="291"/>
  <c r="Q11" i="291"/>
  <c r="Q10" i="291"/>
  <c r="Q9" i="291"/>
  <c r="Q8" i="291"/>
  <c r="Q7" i="291"/>
  <c r="Q6" i="291"/>
  <c r="Q5" i="291"/>
  <c r="M17" i="291"/>
  <c r="M16" i="291"/>
  <c r="M15" i="291"/>
  <c r="M14" i="291"/>
  <c r="M13" i="291"/>
  <c r="M12" i="291"/>
  <c r="M11" i="291"/>
  <c r="M10" i="291"/>
  <c r="M9" i="291"/>
  <c r="M8" i="291"/>
  <c r="M7" i="291"/>
  <c r="M6" i="291"/>
  <c r="M5" i="291"/>
  <c r="I16" i="291"/>
  <c r="I15" i="291"/>
  <c r="I14" i="291"/>
  <c r="I13" i="291"/>
  <c r="I12" i="291"/>
  <c r="I11" i="291"/>
  <c r="I10" i="291"/>
  <c r="I9" i="291"/>
  <c r="I8" i="291"/>
  <c r="I7" i="291"/>
  <c r="I6" i="291"/>
  <c r="I5" i="291"/>
  <c r="E15" i="291"/>
  <c r="E14" i="291"/>
  <c r="E13" i="291"/>
  <c r="E12" i="291"/>
  <c r="E11" i="291"/>
  <c r="E8" i="291"/>
  <c r="E7" i="291"/>
  <c r="E6" i="291"/>
  <c r="E5" i="291"/>
  <c r="P18" i="291"/>
  <c r="O18" i="291"/>
  <c r="N18" i="291"/>
  <c r="L18" i="291"/>
  <c r="M18" i="291" s="1"/>
  <c r="K18" i="291"/>
  <c r="J18" i="291"/>
  <c r="H18" i="291"/>
  <c r="G18" i="291"/>
  <c r="F18" i="291"/>
  <c r="D18" i="291"/>
  <c r="C18" i="291"/>
  <c r="B18" i="291"/>
  <c r="Q24" i="289"/>
  <c r="Q23" i="289"/>
  <c r="Q22" i="289"/>
  <c r="Q21" i="289"/>
  <c r="Q20" i="289"/>
  <c r="Q19" i="289"/>
  <c r="Q18" i="289"/>
  <c r="Q17" i="289"/>
  <c r="Q16" i="289"/>
  <c r="Q15" i="289"/>
  <c r="Q14" i="289"/>
  <c r="Q13" i="289"/>
  <c r="Q12" i="289"/>
  <c r="Q10" i="289"/>
  <c r="Q9" i="289"/>
  <c r="Q8" i="289"/>
  <c r="Q7" i="289"/>
  <c r="Q6" i="289"/>
  <c r="Q5" i="289"/>
  <c r="M24" i="289"/>
  <c r="M23" i="289"/>
  <c r="M22" i="289"/>
  <c r="M21" i="289"/>
  <c r="M20" i="289"/>
  <c r="M19" i="289"/>
  <c r="M18" i="289"/>
  <c r="M17" i="289"/>
  <c r="M16" i="289"/>
  <c r="M15" i="289"/>
  <c r="M14" i="289"/>
  <c r="M13" i="289"/>
  <c r="M12" i="289"/>
  <c r="M10" i="289"/>
  <c r="M9" i="289"/>
  <c r="M8" i="289"/>
  <c r="M7" i="289"/>
  <c r="M6" i="289"/>
  <c r="M5" i="289"/>
  <c r="I24" i="289"/>
  <c r="I23" i="289"/>
  <c r="I22" i="289"/>
  <c r="I21" i="289"/>
  <c r="I7" i="289"/>
  <c r="I5" i="289"/>
  <c r="E15" i="289"/>
  <c r="E14" i="289"/>
  <c r="E5" i="289"/>
  <c r="L25" i="289"/>
  <c r="K25" i="289"/>
  <c r="J25" i="289"/>
  <c r="H25" i="289"/>
  <c r="I25" i="289" s="1"/>
  <c r="G25" i="289"/>
  <c r="F25" i="289"/>
  <c r="D25" i="289"/>
  <c r="E25" i="289" s="1"/>
  <c r="C25" i="289"/>
  <c r="B25" i="289"/>
  <c r="Q12" i="288"/>
  <c r="Q10" i="288"/>
  <c r="Q9" i="288"/>
  <c r="Q8" i="288"/>
  <c r="Q7" i="288"/>
  <c r="Q6" i="288"/>
  <c r="Q5" i="288"/>
  <c r="M12" i="288"/>
  <c r="M10" i="288"/>
  <c r="M9" i="288"/>
  <c r="M8" i="288"/>
  <c r="M7" i="288"/>
  <c r="M6" i="288"/>
  <c r="M5" i="288"/>
  <c r="I12" i="288"/>
  <c r="I8" i="288"/>
  <c r="I6" i="288"/>
  <c r="I5" i="288"/>
  <c r="E9" i="288"/>
  <c r="E8" i="288"/>
  <c r="E7" i="288"/>
  <c r="E5" i="288"/>
  <c r="L13" i="288"/>
  <c r="K13" i="288"/>
  <c r="J13" i="288"/>
  <c r="H13" i="288"/>
  <c r="I13" i="288" s="1"/>
  <c r="G13" i="288"/>
  <c r="F13" i="288"/>
  <c r="D13" i="288"/>
  <c r="E13" i="288" s="1"/>
  <c r="C13" i="288"/>
  <c r="B13" i="288"/>
  <c r="Q6" i="287"/>
  <c r="Q5" i="287"/>
  <c r="M6" i="287"/>
  <c r="M5" i="287"/>
  <c r="I6" i="287"/>
  <c r="I5" i="287"/>
  <c r="E6" i="287"/>
  <c r="E5" i="287"/>
  <c r="P7" i="287"/>
  <c r="O7" i="287"/>
  <c r="N7" i="287"/>
  <c r="L7" i="287"/>
  <c r="K7" i="287"/>
  <c r="J7" i="287"/>
  <c r="H7" i="287"/>
  <c r="G7" i="287"/>
  <c r="F7" i="287"/>
  <c r="D7" i="287"/>
  <c r="C7" i="287"/>
  <c r="B7" i="287"/>
  <c r="Q8" i="286"/>
  <c r="Q7" i="286"/>
  <c r="Q6" i="286"/>
  <c r="Q5" i="286"/>
  <c r="M8" i="286"/>
  <c r="M7" i="286"/>
  <c r="M6" i="286"/>
  <c r="M5" i="286"/>
  <c r="I7" i="286"/>
  <c r="I6" i="286"/>
  <c r="I5" i="286"/>
  <c r="E7" i="286"/>
  <c r="E5" i="286"/>
  <c r="P9" i="286"/>
  <c r="O9" i="286"/>
  <c r="N9" i="286"/>
  <c r="L9" i="286"/>
  <c r="M9" i="286" s="1"/>
  <c r="K9" i="286"/>
  <c r="J9" i="286"/>
  <c r="H9" i="286"/>
  <c r="G9" i="286"/>
  <c r="F9" i="286"/>
  <c r="D9" i="286"/>
  <c r="C9" i="286"/>
  <c r="B9" i="286"/>
  <c r="M11" i="285"/>
  <c r="Q11" i="285"/>
  <c r="Q7" i="285"/>
  <c r="Q6" i="285"/>
  <c r="Q5" i="285"/>
  <c r="M8" i="285"/>
  <c r="M7" i="285"/>
  <c r="M6" i="285"/>
  <c r="M5" i="285"/>
  <c r="I7" i="285"/>
  <c r="I6" i="285"/>
  <c r="I5" i="285"/>
  <c r="E6" i="285"/>
  <c r="E5" i="285"/>
  <c r="P12" i="285"/>
  <c r="O12" i="285"/>
  <c r="N12" i="285"/>
  <c r="L12" i="285"/>
  <c r="K12" i="285"/>
  <c r="J12" i="285"/>
  <c r="H12" i="285"/>
  <c r="G12" i="285"/>
  <c r="F12" i="285"/>
  <c r="D12" i="285"/>
  <c r="C12" i="285"/>
  <c r="B12" i="285"/>
  <c r="Q12" i="284"/>
  <c r="Q11" i="284"/>
  <c r="Q10" i="284"/>
  <c r="Q9" i="284"/>
  <c r="Q8" i="284"/>
  <c r="Q7" i="284"/>
  <c r="Q5" i="284"/>
  <c r="M12" i="284"/>
  <c r="M11" i="284"/>
  <c r="M10" i="284"/>
  <c r="M9" i="284"/>
  <c r="M8" i="284"/>
  <c r="M7" i="284"/>
  <c r="M6" i="284"/>
  <c r="M5" i="284"/>
  <c r="I12" i="284"/>
  <c r="I11" i="284"/>
  <c r="I10" i="284"/>
  <c r="I9" i="284"/>
  <c r="I8" i="284"/>
  <c r="I7" i="284"/>
  <c r="I6" i="284"/>
  <c r="I5" i="284"/>
  <c r="E12" i="284"/>
  <c r="E11" i="284"/>
  <c r="E10" i="284"/>
  <c r="E9" i="284"/>
  <c r="E8" i="284"/>
  <c r="E7" i="284"/>
  <c r="E5" i="284"/>
  <c r="P13" i="284"/>
  <c r="O13" i="284"/>
  <c r="N13" i="284"/>
  <c r="L13" i="284"/>
  <c r="M13" i="284" s="1"/>
  <c r="K13" i="284"/>
  <c r="J13" i="284"/>
  <c r="H13" i="284"/>
  <c r="G13" i="284"/>
  <c r="F13" i="284"/>
  <c r="D13" i="284"/>
  <c r="C13" i="284"/>
  <c r="B13" i="284"/>
  <c r="Q11" i="293"/>
  <c r="Q10" i="293"/>
  <c r="Q9" i="293"/>
  <c r="Q8" i="293"/>
  <c r="Q7" i="293"/>
  <c r="Q6" i="293"/>
  <c r="Q5" i="293"/>
  <c r="M11" i="293"/>
  <c r="M10" i="293"/>
  <c r="M9" i="293"/>
  <c r="M8" i="293"/>
  <c r="M7" i="293"/>
  <c r="M6" i="293"/>
  <c r="M5" i="293"/>
  <c r="I11" i="293"/>
  <c r="I10" i="293"/>
  <c r="I9" i="293"/>
  <c r="I8" i="293"/>
  <c r="I7" i="293"/>
  <c r="I6" i="293"/>
  <c r="I5" i="293"/>
  <c r="E11" i="293"/>
  <c r="E9" i="293"/>
  <c r="E8" i="293"/>
  <c r="E7" i="293"/>
  <c r="E6" i="293"/>
  <c r="E5" i="293"/>
  <c r="P12" i="293"/>
  <c r="O12" i="293"/>
  <c r="N12" i="293"/>
  <c r="L12" i="293"/>
  <c r="M12" i="293" s="1"/>
  <c r="K12" i="293"/>
  <c r="J12" i="293"/>
  <c r="H12" i="293"/>
  <c r="G12" i="293"/>
  <c r="F12" i="293"/>
  <c r="D12" i="293"/>
  <c r="C12" i="293"/>
  <c r="B12" i="293"/>
  <c r="Q16" i="283"/>
  <c r="Q15" i="283"/>
  <c r="Q14" i="283"/>
  <c r="Q13" i="283"/>
  <c r="Q12" i="283"/>
  <c r="Q11" i="283"/>
  <c r="Q10" i="283"/>
  <c r="Q9" i="283"/>
  <c r="Q8" i="283"/>
  <c r="Q7" i="283"/>
  <c r="Q6" i="283"/>
  <c r="Q5" i="283"/>
  <c r="M16" i="283"/>
  <c r="M15" i="283"/>
  <c r="M14" i="283"/>
  <c r="M13" i="283"/>
  <c r="M12" i="283"/>
  <c r="M11" i="283"/>
  <c r="M10" i="283"/>
  <c r="M9" i="283"/>
  <c r="M8" i="283"/>
  <c r="M7" i="283"/>
  <c r="M6" i="283"/>
  <c r="M5" i="283"/>
  <c r="I16" i="283"/>
  <c r="I15" i="283"/>
  <c r="I14" i="283"/>
  <c r="I13" i="283"/>
  <c r="I12" i="283"/>
  <c r="I11" i="283"/>
  <c r="I10" i="283"/>
  <c r="I9" i="283"/>
  <c r="I8" i="283"/>
  <c r="I7" i="283"/>
  <c r="I6" i="283"/>
  <c r="I5" i="283"/>
  <c r="E16" i="283"/>
  <c r="E15" i="283"/>
  <c r="E14" i="283"/>
  <c r="E13" i="283"/>
  <c r="E12" i="283"/>
  <c r="E11" i="283"/>
  <c r="E10" i="283"/>
  <c r="E9" i="283"/>
  <c r="E8" i="283"/>
  <c r="E7" i="283"/>
  <c r="E6" i="283"/>
  <c r="E5" i="283"/>
  <c r="P17" i="283"/>
  <c r="O17" i="283"/>
  <c r="N17" i="283"/>
  <c r="L17" i="283"/>
  <c r="M17" i="283" s="1"/>
  <c r="K17" i="283"/>
  <c r="J17" i="283"/>
  <c r="H17" i="283"/>
  <c r="G17" i="283"/>
  <c r="F17" i="283"/>
  <c r="D17" i="283"/>
  <c r="C17" i="283"/>
  <c r="B17" i="283"/>
  <c r="Q7" i="277"/>
  <c r="Q6" i="277"/>
  <c r="Q5" i="277"/>
  <c r="M7" i="277"/>
  <c r="M6" i="277"/>
  <c r="M5" i="277"/>
  <c r="I7" i="277"/>
  <c r="I6" i="277"/>
  <c r="I5" i="277"/>
  <c r="E7" i="277"/>
  <c r="E6" i="277"/>
  <c r="E5" i="277"/>
  <c r="P8" i="277"/>
  <c r="O8" i="277"/>
  <c r="N8" i="277"/>
  <c r="L8" i="277"/>
  <c r="M8" i="277" s="1"/>
  <c r="K8" i="277"/>
  <c r="J8" i="277"/>
  <c r="H8" i="277"/>
  <c r="G8" i="277"/>
  <c r="F8" i="277"/>
  <c r="D8" i="277"/>
  <c r="C8" i="277"/>
  <c r="B8" i="277"/>
  <c r="B19" i="276"/>
  <c r="D18" i="276"/>
  <c r="D17" i="276"/>
  <c r="D16" i="276"/>
  <c r="D15" i="276"/>
  <c r="D14" i="276"/>
  <c r="D13" i="276"/>
  <c r="D12" i="276"/>
  <c r="D11" i="276"/>
  <c r="D10" i="276"/>
  <c r="D9" i="276"/>
  <c r="D8" i="276"/>
  <c r="D7" i="276"/>
  <c r="D6" i="276"/>
  <c r="D5" i="276"/>
  <c r="M19" i="275"/>
  <c r="M18" i="275"/>
  <c r="M17" i="275"/>
  <c r="M16" i="275"/>
  <c r="M15" i="275"/>
  <c r="M14" i="275"/>
  <c r="M13" i="275"/>
  <c r="M12" i="275"/>
  <c r="M11" i="275"/>
  <c r="M10" i="275"/>
  <c r="M9" i="275"/>
  <c r="M8" i="275"/>
  <c r="M7" i="275"/>
  <c r="M6" i="275"/>
  <c r="M5" i="275"/>
  <c r="I17" i="275"/>
  <c r="I16" i="275"/>
  <c r="I15" i="275"/>
  <c r="I14" i="275"/>
  <c r="I13" i="275"/>
  <c r="I12" i="275"/>
  <c r="I11" i="275"/>
  <c r="I10" i="275"/>
  <c r="I9" i="275"/>
  <c r="I8" i="275"/>
  <c r="I7" i="275"/>
  <c r="I6" i="275"/>
  <c r="I5" i="275"/>
  <c r="E18" i="275"/>
  <c r="E17" i="275"/>
  <c r="E16" i="275"/>
  <c r="E15" i="275"/>
  <c r="E14" i="275"/>
  <c r="E13" i="275"/>
  <c r="E12" i="275"/>
  <c r="E11" i="275"/>
  <c r="E10" i="275"/>
  <c r="E9" i="275"/>
  <c r="E8" i="275"/>
  <c r="E7" i="275"/>
  <c r="E6" i="275"/>
  <c r="E5" i="275"/>
  <c r="L20" i="275"/>
  <c r="K20" i="275"/>
  <c r="J20" i="275"/>
  <c r="H20" i="275"/>
  <c r="G20" i="275"/>
  <c r="F20" i="275"/>
  <c r="D20" i="275"/>
  <c r="C20" i="275"/>
  <c r="B20" i="275"/>
  <c r="M7" i="274"/>
  <c r="M6" i="274"/>
  <c r="M5" i="274"/>
  <c r="I6" i="274"/>
  <c r="I5" i="274"/>
  <c r="E6" i="274"/>
  <c r="E5" i="274"/>
  <c r="M8" i="274"/>
  <c r="I8" i="274"/>
  <c r="E8" i="274"/>
  <c r="W15" i="272"/>
  <c r="V15" i="272"/>
  <c r="U15" i="272"/>
  <c r="T15" i="272"/>
  <c r="S15" i="272"/>
  <c r="R15" i="272"/>
  <c r="W14" i="272"/>
  <c r="V14" i="272"/>
  <c r="U14" i="272"/>
  <c r="T14" i="272"/>
  <c r="S14" i="272"/>
  <c r="R14" i="272"/>
  <c r="W13" i="272"/>
  <c r="V13" i="272"/>
  <c r="U13" i="272"/>
  <c r="T13" i="272"/>
  <c r="S13" i="272"/>
  <c r="R13" i="272"/>
  <c r="W12" i="272"/>
  <c r="V12" i="272"/>
  <c r="U12" i="272"/>
  <c r="T12" i="272"/>
  <c r="S12" i="272"/>
  <c r="R12" i="272"/>
  <c r="W11" i="272"/>
  <c r="V11" i="272"/>
  <c r="U11" i="272"/>
  <c r="T11" i="272"/>
  <c r="S11" i="272"/>
  <c r="R11" i="272"/>
  <c r="W10" i="272"/>
  <c r="V10" i="272"/>
  <c r="U10" i="272"/>
  <c r="T10" i="272"/>
  <c r="S10" i="272"/>
  <c r="R10" i="272"/>
  <c r="W9" i="272"/>
  <c r="V9" i="272"/>
  <c r="U9" i="272"/>
  <c r="T9" i="272"/>
  <c r="S9" i="272"/>
  <c r="R9" i="272"/>
  <c r="W8" i="272"/>
  <c r="V8" i="272"/>
  <c r="U8" i="272"/>
  <c r="T8" i="272"/>
  <c r="S8" i="272"/>
  <c r="R8" i="272"/>
  <c r="W7" i="272"/>
  <c r="V7" i="272"/>
  <c r="U7" i="272"/>
  <c r="T7" i="272"/>
  <c r="S7" i="272"/>
  <c r="R7" i="272"/>
  <c r="W6" i="272"/>
  <c r="V6" i="272"/>
  <c r="U6" i="272"/>
  <c r="T6" i="272"/>
  <c r="S6" i="272"/>
  <c r="R6" i="272"/>
  <c r="W5" i="272"/>
  <c r="V5" i="272"/>
  <c r="U5" i="272"/>
  <c r="T5" i="272"/>
  <c r="S5" i="272"/>
  <c r="R5" i="272"/>
  <c r="Q15" i="272"/>
  <c r="Q14" i="272"/>
  <c r="Q13" i="272"/>
  <c r="Q12" i="272"/>
  <c r="Q11" i="272"/>
  <c r="Q10" i="272"/>
  <c r="Q9" i="272"/>
  <c r="Q8" i="272"/>
  <c r="Q7" i="272"/>
  <c r="Q6" i="272"/>
  <c r="Q5" i="272"/>
  <c r="M15" i="272"/>
  <c r="M14" i="272"/>
  <c r="M13" i="272"/>
  <c r="M12" i="272"/>
  <c r="M11" i="272"/>
  <c r="M10" i="272"/>
  <c r="M9" i="272"/>
  <c r="M8" i="272"/>
  <c r="M7" i="272"/>
  <c r="M6" i="272"/>
  <c r="M5" i="272"/>
  <c r="I15" i="272"/>
  <c r="I14" i="272"/>
  <c r="I13" i="272"/>
  <c r="I12" i="272"/>
  <c r="I11" i="272"/>
  <c r="I10" i="272"/>
  <c r="I9" i="272"/>
  <c r="I8" i="272"/>
  <c r="I7" i="272"/>
  <c r="I6" i="272"/>
  <c r="I5" i="272"/>
  <c r="E14" i="272"/>
  <c r="E12" i="272"/>
  <c r="E11" i="272"/>
  <c r="E10" i="272"/>
  <c r="E9" i="272"/>
  <c r="E8" i="272"/>
  <c r="E7" i="272"/>
  <c r="E6" i="272"/>
  <c r="E5" i="272"/>
  <c r="P16" i="272"/>
  <c r="O16" i="272"/>
  <c r="N16" i="272"/>
  <c r="L16" i="272"/>
  <c r="K16" i="272"/>
  <c r="J16" i="272"/>
  <c r="H16" i="272"/>
  <c r="G16" i="272"/>
  <c r="F16" i="272"/>
  <c r="D16" i="272"/>
  <c r="C16" i="272"/>
  <c r="B16" i="272"/>
  <c r="Q7" i="271"/>
  <c r="Q6" i="271"/>
  <c r="Q5" i="271"/>
  <c r="M7" i="271"/>
  <c r="M6" i="271"/>
  <c r="M5" i="271"/>
  <c r="I7" i="271"/>
  <c r="I6" i="271"/>
  <c r="I5" i="271"/>
  <c r="E7" i="271"/>
  <c r="E6" i="271"/>
  <c r="E5" i="271"/>
  <c r="W7" i="271"/>
  <c r="V7" i="271"/>
  <c r="U7" i="271"/>
  <c r="W6" i="271"/>
  <c r="V6" i="271"/>
  <c r="U6" i="271"/>
  <c r="W5" i="271"/>
  <c r="V5" i="271"/>
  <c r="U5" i="271"/>
  <c r="T7" i="271"/>
  <c r="S7" i="271"/>
  <c r="R7" i="271"/>
  <c r="T6" i="271"/>
  <c r="S6" i="271"/>
  <c r="R6" i="271"/>
  <c r="T5" i="271"/>
  <c r="S5" i="271"/>
  <c r="R5" i="271"/>
  <c r="P8" i="271"/>
  <c r="O8" i="271"/>
  <c r="N8" i="271"/>
  <c r="L8" i="271"/>
  <c r="M8" i="271" s="1"/>
  <c r="K8" i="271"/>
  <c r="J8" i="271"/>
  <c r="H8" i="271"/>
  <c r="I8" i="271" s="1"/>
  <c r="G8" i="271"/>
  <c r="F8" i="271"/>
  <c r="D8" i="271"/>
  <c r="C8" i="271"/>
  <c r="B8" i="271"/>
  <c r="Q14" i="269"/>
  <c r="P14" i="269"/>
  <c r="P23" i="269" s="1"/>
  <c r="O14" i="269"/>
  <c r="Q9" i="269"/>
  <c r="P9" i="269"/>
  <c r="O9" i="269"/>
  <c r="M14" i="269"/>
  <c r="M23" i="269" s="1"/>
  <c r="L14" i="269"/>
  <c r="K14" i="269"/>
  <c r="K23" i="269" s="1"/>
  <c r="M9" i="269"/>
  <c r="L9" i="269"/>
  <c r="K9" i="269"/>
  <c r="I14" i="269"/>
  <c r="H14" i="269"/>
  <c r="G14" i="269"/>
  <c r="I9" i="269"/>
  <c r="H9" i="269"/>
  <c r="J9" i="269" s="1"/>
  <c r="G9" i="269"/>
  <c r="E14" i="269"/>
  <c r="E23" i="269" s="1"/>
  <c r="D14" i="269"/>
  <c r="D23" i="269" s="1"/>
  <c r="C14" i="269"/>
  <c r="E9" i="269"/>
  <c r="D9" i="269"/>
  <c r="C9" i="269"/>
  <c r="Q22" i="268"/>
  <c r="Q21" i="268"/>
  <c r="Q20" i="268"/>
  <c r="Q19" i="268"/>
  <c r="Q18" i="268"/>
  <c r="Q17" i="268"/>
  <c r="Q16" i="268"/>
  <c r="Q15" i="268"/>
  <c r="Q14" i="268"/>
  <c r="Q13" i="268"/>
  <c r="Q12" i="268"/>
  <c r="Q11" i="268"/>
  <c r="Q10" i="268"/>
  <c r="Q9" i="268"/>
  <c r="Q8" i="268"/>
  <c r="Q7" i="268"/>
  <c r="Q6" i="268"/>
  <c r="Q5" i="268"/>
  <c r="M22" i="268"/>
  <c r="M21" i="268"/>
  <c r="M20" i="268"/>
  <c r="M19" i="268"/>
  <c r="M18" i="268"/>
  <c r="M17" i="268"/>
  <c r="M16" i="268"/>
  <c r="M15" i="268"/>
  <c r="M14" i="268"/>
  <c r="M13" i="268"/>
  <c r="M12" i="268"/>
  <c r="M11" i="268"/>
  <c r="M10" i="268"/>
  <c r="M9" i="268"/>
  <c r="M8" i="268"/>
  <c r="M7" i="268"/>
  <c r="M6" i="268"/>
  <c r="M5" i="268"/>
  <c r="I22" i="268"/>
  <c r="I21" i="268"/>
  <c r="I20" i="268"/>
  <c r="I19" i="268"/>
  <c r="I18" i="268"/>
  <c r="I17" i="268"/>
  <c r="I16" i="268"/>
  <c r="I15" i="268"/>
  <c r="I14" i="268"/>
  <c r="I13" i="268"/>
  <c r="I12" i="268"/>
  <c r="I11" i="268"/>
  <c r="I10" i="268"/>
  <c r="I9" i="268"/>
  <c r="I8" i="268"/>
  <c r="I7" i="268"/>
  <c r="I6" i="268"/>
  <c r="I5" i="268"/>
  <c r="E22" i="268"/>
  <c r="E21" i="268"/>
  <c r="E20" i="268"/>
  <c r="E19" i="268"/>
  <c r="E18" i="268"/>
  <c r="E17" i="268"/>
  <c r="E16" i="268"/>
  <c r="E15" i="268"/>
  <c r="E14" i="268"/>
  <c r="E13" i="268"/>
  <c r="E12" i="268"/>
  <c r="E11" i="268"/>
  <c r="E10" i="268"/>
  <c r="E9" i="268"/>
  <c r="E8" i="268"/>
  <c r="E7" i="268"/>
  <c r="E6" i="268"/>
  <c r="E5" i="268"/>
  <c r="P25" i="268"/>
  <c r="O25" i="268"/>
  <c r="N25" i="268"/>
  <c r="L25" i="268"/>
  <c r="K25" i="268"/>
  <c r="J25" i="268"/>
  <c r="H25" i="268"/>
  <c r="I25" i="268" s="1"/>
  <c r="G25" i="268"/>
  <c r="F25" i="268"/>
  <c r="D25" i="268"/>
  <c r="C25" i="268"/>
  <c r="B25" i="268"/>
  <c r="Q12" i="267"/>
  <c r="Q11" i="267"/>
  <c r="Q10" i="267"/>
  <c r="Q9" i="267"/>
  <c r="Q8" i="267"/>
  <c r="Q7" i="267"/>
  <c r="Q6" i="267"/>
  <c r="Q5" i="267"/>
  <c r="M12" i="267"/>
  <c r="M11" i="267"/>
  <c r="M10" i="267"/>
  <c r="M9" i="267"/>
  <c r="M8" i="267"/>
  <c r="M7" i="267"/>
  <c r="M6" i="267"/>
  <c r="M5" i="267"/>
  <c r="I12" i="267"/>
  <c r="I11" i="267"/>
  <c r="I10" i="267"/>
  <c r="I9" i="267"/>
  <c r="I8" i="267"/>
  <c r="I7" i="267"/>
  <c r="I6" i="267"/>
  <c r="I5" i="267"/>
  <c r="E12" i="267"/>
  <c r="E11" i="267"/>
  <c r="E10" i="267"/>
  <c r="E9" i="267"/>
  <c r="E8" i="267"/>
  <c r="E7" i="267"/>
  <c r="E6" i="267"/>
  <c r="E5" i="267"/>
  <c r="P13" i="267"/>
  <c r="O13" i="267"/>
  <c r="N13" i="267"/>
  <c r="L13" i="267"/>
  <c r="K13" i="267"/>
  <c r="J13" i="267"/>
  <c r="H13" i="267"/>
  <c r="G13" i="267"/>
  <c r="F13" i="267"/>
  <c r="D13" i="267"/>
  <c r="C13" i="267"/>
  <c r="B13" i="267"/>
  <c r="M6" i="266"/>
  <c r="M5" i="266"/>
  <c r="I6" i="266"/>
  <c r="I5" i="266"/>
  <c r="E6" i="266"/>
  <c r="E5" i="266"/>
  <c r="P7" i="266"/>
  <c r="Q7" i="266" s="1"/>
  <c r="O7" i="266"/>
  <c r="N7" i="266"/>
  <c r="L7" i="266"/>
  <c r="M7" i="266" s="1"/>
  <c r="K7" i="266"/>
  <c r="J7" i="266"/>
  <c r="H7" i="266"/>
  <c r="I7" i="266" s="1"/>
  <c r="G7" i="266"/>
  <c r="F7" i="266"/>
  <c r="D7" i="266"/>
  <c r="E7" i="266" s="1"/>
  <c r="C7" i="266"/>
  <c r="B7" i="266"/>
  <c r="Q16" i="262"/>
  <c r="P16" i="262"/>
  <c r="O16" i="262"/>
  <c r="M16" i="262"/>
  <c r="L16" i="262"/>
  <c r="K16" i="262"/>
  <c r="I16" i="262"/>
  <c r="J16" i="262" s="1"/>
  <c r="H16" i="262"/>
  <c r="G16" i="262"/>
  <c r="E16" i="262"/>
  <c r="D16" i="262"/>
  <c r="C16" i="262"/>
  <c r="C25" i="262" s="1"/>
  <c r="M25" i="262"/>
  <c r="Q24" i="262"/>
  <c r="P24" i="262"/>
  <c r="O24" i="262"/>
  <c r="M24" i="262"/>
  <c r="N24" i="262" s="1"/>
  <c r="L24" i="262"/>
  <c r="K24" i="262"/>
  <c r="I24" i="262"/>
  <c r="J24" i="262" s="1"/>
  <c r="H24" i="262"/>
  <c r="G24" i="262"/>
  <c r="E24" i="262"/>
  <c r="D24" i="262"/>
  <c r="C24" i="262"/>
  <c r="R23" i="262"/>
  <c r="R22" i="262"/>
  <c r="R21" i="262"/>
  <c r="R20" i="262"/>
  <c r="R19" i="262"/>
  <c r="R18" i="262"/>
  <c r="R17" i="262"/>
  <c r="R15" i="262"/>
  <c r="R14" i="262"/>
  <c r="R13" i="262"/>
  <c r="R12" i="262"/>
  <c r="R11" i="262"/>
  <c r="R10" i="262"/>
  <c r="R9" i="262"/>
  <c r="R7" i="262"/>
  <c r="R6" i="262"/>
  <c r="R5" i="262"/>
  <c r="N23" i="262"/>
  <c r="N22" i="262"/>
  <c r="N21" i="262"/>
  <c r="N20" i="262"/>
  <c r="N19" i="262"/>
  <c r="N18" i="262"/>
  <c r="N17" i="262"/>
  <c r="N15" i="262"/>
  <c r="N14" i="262"/>
  <c r="N13" i="262"/>
  <c r="N12" i="262"/>
  <c r="N11" i="262"/>
  <c r="N10" i="262"/>
  <c r="N9" i="262"/>
  <c r="N7" i="262"/>
  <c r="N6" i="262"/>
  <c r="N5" i="262"/>
  <c r="J23" i="262"/>
  <c r="J22" i="262"/>
  <c r="J21" i="262"/>
  <c r="J19" i="262"/>
  <c r="J18" i="262"/>
  <c r="J17" i="262"/>
  <c r="J15" i="262"/>
  <c r="J14" i="262"/>
  <c r="J13" i="262"/>
  <c r="J12" i="262"/>
  <c r="J11" i="262"/>
  <c r="J10" i="262"/>
  <c r="J9" i="262"/>
  <c r="J7" i="262"/>
  <c r="J5" i="262"/>
  <c r="F23" i="262"/>
  <c r="F22" i="262"/>
  <c r="F21" i="262"/>
  <c r="F20" i="262"/>
  <c r="F19" i="262"/>
  <c r="F18" i="262"/>
  <c r="F17" i="262"/>
  <c r="F15" i="262"/>
  <c r="F14" i="262"/>
  <c r="F13" i="262"/>
  <c r="F12" i="262"/>
  <c r="F11" i="262"/>
  <c r="F10" i="262"/>
  <c r="F9" i="262"/>
  <c r="F7" i="262"/>
  <c r="F6" i="262"/>
  <c r="F5" i="262"/>
  <c r="Q8" i="262"/>
  <c r="P8" i="262"/>
  <c r="O8" i="262"/>
  <c r="M8" i="262"/>
  <c r="N8" i="262" s="1"/>
  <c r="L8" i="262"/>
  <c r="K8" i="262"/>
  <c r="I8" i="262"/>
  <c r="J8" i="262" s="1"/>
  <c r="H8" i="262"/>
  <c r="G8" i="262"/>
  <c r="E8" i="262"/>
  <c r="F8" i="262" s="1"/>
  <c r="D8" i="262"/>
  <c r="C8" i="262"/>
  <c r="Q7" i="260"/>
  <c r="Q6" i="260"/>
  <c r="Q5" i="260"/>
  <c r="M7" i="260"/>
  <c r="M6" i="260"/>
  <c r="M5" i="260"/>
  <c r="I7" i="260"/>
  <c r="I6" i="260"/>
  <c r="I5" i="260"/>
  <c r="E7" i="260"/>
  <c r="E6" i="260"/>
  <c r="E5" i="260"/>
  <c r="P8" i="260"/>
  <c r="O8" i="260"/>
  <c r="N8" i="260"/>
  <c r="L8" i="260"/>
  <c r="K8" i="260"/>
  <c r="J8" i="260"/>
  <c r="H8" i="260"/>
  <c r="G8" i="260"/>
  <c r="F8" i="260"/>
  <c r="D8" i="260"/>
  <c r="C8" i="260"/>
  <c r="B8" i="260"/>
  <c r="Q8" i="265"/>
  <c r="Q7" i="265"/>
  <c r="Q6" i="265"/>
  <c r="Q5" i="265"/>
  <c r="M7" i="265"/>
  <c r="M6" i="265"/>
  <c r="M5" i="265"/>
  <c r="I7" i="265"/>
  <c r="I6" i="265"/>
  <c r="I5" i="265"/>
  <c r="E7" i="265"/>
  <c r="E6" i="265"/>
  <c r="E5" i="265"/>
  <c r="P9" i="265"/>
  <c r="Q9" i="265" s="1"/>
  <c r="O9" i="265"/>
  <c r="N9" i="265"/>
  <c r="L9" i="265"/>
  <c r="M9" i="265" s="1"/>
  <c r="K9" i="265"/>
  <c r="J9" i="265"/>
  <c r="H9" i="265"/>
  <c r="G9" i="265"/>
  <c r="F9" i="265"/>
  <c r="D9" i="265"/>
  <c r="C9" i="265"/>
  <c r="B9" i="265"/>
  <c r="Q12" i="259"/>
  <c r="Q11" i="259"/>
  <c r="Q10" i="259"/>
  <c r="Q9" i="259"/>
  <c r="Q8" i="259"/>
  <c r="Q7" i="259"/>
  <c r="Q6" i="259"/>
  <c r="Q5" i="259"/>
  <c r="M12" i="259"/>
  <c r="M11" i="259"/>
  <c r="M10" i="259"/>
  <c r="M9" i="259"/>
  <c r="M8" i="259"/>
  <c r="M7" i="259"/>
  <c r="M6" i="259"/>
  <c r="M5" i="259"/>
  <c r="I12" i="259"/>
  <c r="I11" i="259"/>
  <c r="I10" i="259"/>
  <c r="I9" i="259"/>
  <c r="I8" i="259"/>
  <c r="I7" i="259"/>
  <c r="I6" i="259"/>
  <c r="I5" i="259"/>
  <c r="E12" i="259"/>
  <c r="E11" i="259"/>
  <c r="E10" i="259"/>
  <c r="E9" i="259"/>
  <c r="E8" i="259"/>
  <c r="E7" i="259"/>
  <c r="E6" i="259"/>
  <c r="E5" i="259"/>
  <c r="P13" i="259"/>
  <c r="O13" i="259"/>
  <c r="N13" i="259"/>
  <c r="L13" i="259"/>
  <c r="K13" i="259"/>
  <c r="J13" i="259"/>
  <c r="H13" i="259"/>
  <c r="G13" i="259"/>
  <c r="F13" i="259"/>
  <c r="D13" i="259"/>
  <c r="C13" i="259"/>
  <c r="B13" i="259"/>
  <c r="Q11" i="253"/>
  <c r="Q10" i="253"/>
  <c r="Q9" i="253"/>
  <c r="Q8" i="253"/>
  <c r="Q7" i="253"/>
  <c r="Q6" i="253"/>
  <c r="Q5" i="253"/>
  <c r="M11" i="253"/>
  <c r="M10" i="253"/>
  <c r="M9" i="253"/>
  <c r="M8" i="253"/>
  <c r="M7" i="253"/>
  <c r="M6" i="253"/>
  <c r="M5" i="253"/>
  <c r="I11" i="253"/>
  <c r="I10" i="253"/>
  <c r="I9" i="253"/>
  <c r="I8" i="253"/>
  <c r="I7" i="253"/>
  <c r="I6" i="253"/>
  <c r="I5" i="253"/>
  <c r="E11" i="253"/>
  <c r="E10" i="253"/>
  <c r="E9" i="253"/>
  <c r="E8" i="253"/>
  <c r="E7" i="253"/>
  <c r="E6" i="253"/>
  <c r="B12" i="253"/>
  <c r="C12" i="253"/>
  <c r="D12" i="253"/>
  <c r="F12" i="253"/>
  <c r="G12" i="253"/>
  <c r="H12" i="253"/>
  <c r="J12" i="253"/>
  <c r="K12" i="253"/>
  <c r="L12" i="253"/>
  <c r="M12" i="253" s="1"/>
  <c r="N12" i="253"/>
  <c r="O12" i="253"/>
  <c r="P12" i="253"/>
  <c r="Q12" i="253" s="1"/>
  <c r="R8" i="271" l="1"/>
  <c r="E8" i="271"/>
  <c r="S8" i="271"/>
  <c r="T8" i="271"/>
  <c r="R8" i="262"/>
  <c r="R16" i="262"/>
  <c r="O25" i="262"/>
  <c r="N16" i="262"/>
  <c r="L25" i="262"/>
  <c r="N25" i="262" s="1"/>
  <c r="K25" i="262"/>
  <c r="I25" i="262"/>
  <c r="F16" i="262"/>
  <c r="E20" i="322"/>
  <c r="E10" i="321"/>
  <c r="E8" i="320"/>
  <c r="M15" i="317"/>
  <c r="E15" i="317"/>
  <c r="Q12" i="316"/>
  <c r="M25" i="315"/>
  <c r="E25" i="315"/>
  <c r="E13" i="314"/>
  <c r="M9" i="311"/>
  <c r="M13" i="310"/>
  <c r="M17" i="306"/>
  <c r="Q17" i="306"/>
  <c r="M8" i="281"/>
  <c r="Q10" i="304"/>
  <c r="I25" i="302"/>
  <c r="E25" i="302"/>
  <c r="M8" i="299"/>
  <c r="Q8" i="299"/>
  <c r="I8" i="299"/>
  <c r="I13" i="297"/>
  <c r="Q13" i="296"/>
  <c r="M25" i="289"/>
  <c r="Q25" i="289"/>
  <c r="M7" i="287"/>
  <c r="E12" i="285"/>
  <c r="I13" i="284"/>
  <c r="E13" i="284"/>
  <c r="I20" i="275"/>
  <c r="M20" i="322"/>
  <c r="I20" i="322"/>
  <c r="M10" i="321"/>
  <c r="Q10" i="321"/>
  <c r="I8" i="320"/>
  <c r="Q8" i="320"/>
  <c r="I15" i="317"/>
  <c r="S15" i="317"/>
  <c r="V15" i="317"/>
  <c r="R15" i="317"/>
  <c r="T15" i="317"/>
  <c r="Q25" i="315"/>
  <c r="I13" i="314"/>
  <c r="M7" i="313"/>
  <c r="E7" i="313"/>
  <c r="M8" i="312"/>
  <c r="I8" i="312"/>
  <c r="Q8" i="312"/>
  <c r="Q9" i="311"/>
  <c r="Q13" i="310"/>
  <c r="E13" i="310"/>
  <c r="M13" i="308"/>
  <c r="Q13" i="308"/>
  <c r="M12" i="307"/>
  <c r="I12" i="307"/>
  <c r="Q12" i="307"/>
  <c r="E17" i="306"/>
  <c r="I10" i="304"/>
  <c r="Q25" i="302"/>
  <c r="I13" i="301"/>
  <c r="E13" i="301"/>
  <c r="Q13" i="301"/>
  <c r="I9" i="298"/>
  <c r="Q9" i="298"/>
  <c r="M13" i="297"/>
  <c r="E13" i="296"/>
  <c r="M12" i="295"/>
  <c r="E12" i="295"/>
  <c r="Q12" i="295"/>
  <c r="M17" i="294"/>
  <c r="Q17" i="294"/>
  <c r="I17" i="294"/>
  <c r="Q8" i="279"/>
  <c r="Q7" i="290"/>
  <c r="Q18" i="291"/>
  <c r="I7" i="287"/>
  <c r="Q7" i="287"/>
  <c r="E7" i="287"/>
  <c r="Q9" i="286"/>
  <c r="I9" i="286"/>
  <c r="E9" i="286"/>
  <c r="Q13" i="284"/>
  <c r="E12" i="293"/>
  <c r="Q17" i="283"/>
  <c r="I8" i="277"/>
  <c r="E8" i="277"/>
  <c r="Q8" i="277"/>
  <c r="M20" i="275"/>
  <c r="E20" i="275"/>
  <c r="M16" i="272"/>
  <c r="R16" i="272"/>
  <c r="S16" i="272"/>
  <c r="G23" i="269"/>
  <c r="I23" i="269"/>
  <c r="C23" i="269"/>
  <c r="L23" i="269"/>
  <c r="H23" i="269"/>
  <c r="F9" i="269"/>
  <c r="M25" i="268"/>
  <c r="E25" i="268"/>
  <c r="I9" i="265"/>
  <c r="E9" i="265"/>
  <c r="Q13" i="264"/>
  <c r="I12" i="253"/>
  <c r="E12" i="253"/>
  <c r="L26" i="270"/>
  <c r="J22" i="270"/>
  <c r="L22" i="270"/>
  <c r="H26" i="270"/>
  <c r="G21" i="270"/>
  <c r="F21" i="270"/>
  <c r="J21" i="270"/>
  <c r="B22" i="270"/>
  <c r="H22" i="270"/>
  <c r="E31" i="270"/>
  <c r="G26" i="270"/>
  <c r="B26" i="270"/>
  <c r="D24" i="270"/>
  <c r="G24" i="270"/>
  <c r="H25" i="270"/>
  <c r="E22" i="270"/>
  <c r="L21" i="270"/>
  <c r="K24" i="270"/>
  <c r="J24" i="270"/>
  <c r="L31" i="270"/>
  <c r="J31" i="270"/>
  <c r="E21" i="270"/>
  <c r="D31" i="270"/>
  <c r="G31" i="270"/>
  <c r="F31" i="270"/>
  <c r="Q23" i="319"/>
  <c r="U15" i="317"/>
  <c r="Q15" i="317"/>
  <c r="Q13" i="314"/>
  <c r="Q7" i="313"/>
  <c r="I20" i="303"/>
  <c r="E8" i="299"/>
  <c r="Q16" i="272"/>
  <c r="T16" i="272"/>
  <c r="V16" i="272"/>
  <c r="W16" i="272"/>
  <c r="U16" i="272"/>
  <c r="Q8" i="271"/>
  <c r="V8" i="271"/>
  <c r="W8" i="271"/>
  <c r="U8" i="271"/>
  <c r="Q23" i="269"/>
  <c r="O23" i="269"/>
  <c r="Q25" i="268"/>
  <c r="I12" i="316"/>
  <c r="M12" i="316"/>
  <c r="E12" i="316"/>
  <c r="E8" i="281"/>
  <c r="I8" i="281"/>
  <c r="Q8" i="281"/>
  <c r="Q7" i="300"/>
  <c r="E7" i="300"/>
  <c r="I7" i="300"/>
  <c r="I12" i="295"/>
  <c r="I8" i="279"/>
  <c r="M8" i="279"/>
  <c r="I18" i="291"/>
  <c r="E18" i="291"/>
  <c r="M13" i="288"/>
  <c r="I12" i="285"/>
  <c r="M12" i="285"/>
  <c r="Q12" i="285"/>
  <c r="I12" i="293"/>
  <c r="Q12" i="293"/>
  <c r="E17" i="283"/>
  <c r="I17" i="283"/>
  <c r="E16" i="272"/>
  <c r="I16" i="272"/>
  <c r="N9" i="269"/>
  <c r="R9" i="269"/>
  <c r="M13" i="267"/>
  <c r="Q13" i="267"/>
  <c r="E13" i="267"/>
  <c r="I13" i="267"/>
  <c r="P25" i="262"/>
  <c r="Q25" i="262"/>
  <c r="E25" i="262"/>
  <c r="G25" i="262"/>
  <c r="D25" i="262"/>
  <c r="F25" i="262" s="1"/>
  <c r="H25" i="262"/>
  <c r="F24" i="262"/>
  <c r="R24" i="262"/>
  <c r="I8" i="260"/>
  <c r="E8" i="260"/>
  <c r="M8" i="260"/>
  <c r="Q8" i="260"/>
  <c r="E13" i="259"/>
  <c r="M13" i="259"/>
  <c r="I13" i="259"/>
  <c r="Q13" i="259"/>
  <c r="E8" i="278"/>
  <c r="E7" i="278"/>
  <c r="E6" i="278"/>
  <c r="E5" i="278"/>
  <c r="E4" i="278"/>
  <c r="P18" i="292"/>
  <c r="O18" i="292"/>
  <c r="N18" i="292"/>
  <c r="P17" i="292"/>
  <c r="O17" i="292"/>
  <c r="N17" i="292"/>
  <c r="P16" i="292"/>
  <c r="O16" i="292"/>
  <c r="N16" i="292"/>
  <c r="P15" i="292"/>
  <c r="O15" i="292"/>
  <c r="N15" i="292"/>
  <c r="P14" i="292"/>
  <c r="O14" i="292"/>
  <c r="N14" i="292"/>
  <c r="P13" i="292"/>
  <c r="O13" i="292"/>
  <c r="N13" i="292"/>
  <c r="P12" i="292"/>
  <c r="O12" i="292"/>
  <c r="N12" i="292"/>
  <c r="P11" i="292"/>
  <c r="O11" i="292"/>
  <c r="N11" i="292"/>
  <c r="P10" i="292"/>
  <c r="O10" i="292"/>
  <c r="N10" i="292"/>
  <c r="P9" i="292"/>
  <c r="O9" i="292"/>
  <c r="N9" i="292"/>
  <c r="P8" i="292"/>
  <c r="O8" i="292"/>
  <c r="N8" i="292"/>
  <c r="P7" i="292"/>
  <c r="O7" i="292"/>
  <c r="N7" i="292"/>
  <c r="P6" i="292"/>
  <c r="O6" i="292"/>
  <c r="N6" i="292"/>
  <c r="P5" i="292"/>
  <c r="O5" i="292"/>
  <c r="N5" i="292"/>
  <c r="C19" i="276"/>
  <c r="D19" i="276" s="1"/>
  <c r="P19" i="275"/>
  <c r="O19" i="275"/>
  <c r="N19" i="275"/>
  <c r="P18" i="275"/>
  <c r="O18" i="275"/>
  <c r="N18" i="275"/>
  <c r="P17" i="275"/>
  <c r="O17" i="275"/>
  <c r="N17" i="275"/>
  <c r="P16" i="275"/>
  <c r="O16" i="275"/>
  <c r="N16" i="275"/>
  <c r="P15" i="275"/>
  <c r="O15" i="275"/>
  <c r="N15" i="275"/>
  <c r="P14" i="275"/>
  <c r="O14" i="275"/>
  <c r="N14" i="275"/>
  <c r="P13" i="275"/>
  <c r="O13" i="275"/>
  <c r="N13" i="275"/>
  <c r="P12" i="275"/>
  <c r="O12" i="275"/>
  <c r="N12" i="275"/>
  <c r="P11" i="275"/>
  <c r="O11" i="275"/>
  <c r="N11" i="275"/>
  <c r="P10" i="275"/>
  <c r="O10" i="275"/>
  <c r="N10" i="275"/>
  <c r="P9" i="275"/>
  <c r="O9" i="275"/>
  <c r="N9" i="275"/>
  <c r="P8" i="275"/>
  <c r="O8" i="275"/>
  <c r="N8" i="275"/>
  <c r="P7" i="275"/>
  <c r="O7" i="275"/>
  <c r="N7" i="275"/>
  <c r="P6" i="275"/>
  <c r="O6" i="275"/>
  <c r="N6" i="275"/>
  <c r="P5" i="275"/>
  <c r="O5" i="275"/>
  <c r="N5" i="275"/>
  <c r="Q6" i="274"/>
  <c r="R25" i="262" l="1"/>
  <c r="J25" i="262"/>
  <c r="Q18" i="275"/>
  <c r="N20" i="292"/>
  <c r="O20" i="292"/>
  <c r="P20" i="292"/>
  <c r="Q19" i="275"/>
  <c r="Q15" i="275"/>
  <c r="Q16" i="275"/>
  <c r="Q11" i="275"/>
  <c r="Q8" i="275"/>
  <c r="Q7" i="275"/>
  <c r="Q6" i="275"/>
  <c r="O20" i="275"/>
  <c r="P20" i="275"/>
  <c r="Q5" i="275"/>
  <c r="Q13" i="275"/>
  <c r="Q14" i="275"/>
  <c r="Q9" i="275"/>
  <c r="Q17" i="275"/>
  <c r="Q12" i="275"/>
  <c r="N20" i="275"/>
  <c r="Q10" i="275"/>
  <c r="Q7" i="274"/>
  <c r="O8" i="274"/>
  <c r="P8" i="274"/>
  <c r="Q8" i="274" s="1"/>
  <c r="Q5" i="274"/>
  <c r="N8" i="274"/>
  <c r="M22" i="270"/>
  <c r="I31" i="270"/>
  <c r="E27" i="270"/>
  <c r="I22" i="270"/>
  <c r="K21" i="270"/>
  <c r="M21" i="270"/>
  <c r="C22" i="270"/>
  <c r="D22" i="270"/>
  <c r="G22" i="270"/>
  <c r="F22" i="270"/>
  <c r="G27" i="270"/>
  <c r="F27" i="270"/>
  <c r="Q17" i="292"/>
  <c r="Q13" i="292"/>
  <c r="Q11" i="292"/>
  <c r="Q15" i="292"/>
  <c r="E20" i="292"/>
  <c r="Q9" i="292"/>
  <c r="I20" i="292"/>
  <c r="M20" i="292"/>
  <c r="Q12" i="292"/>
  <c r="Q18" i="292"/>
  <c r="Q16" i="292"/>
  <c r="Q14" i="292"/>
  <c r="Q5" i="292"/>
  <c r="Q7" i="292"/>
  <c r="Q6" i="292"/>
  <c r="Q10" i="292"/>
  <c r="Q8" i="292"/>
  <c r="Q20" i="292"/>
  <c r="Q20" i="275" l="1"/>
  <c r="H27" i="270"/>
  <c r="I23" i="270" s="1"/>
  <c r="J27" i="270"/>
  <c r="H21" i="270"/>
  <c r="H31" i="270"/>
  <c r="I27" i="270" s="1"/>
  <c r="J23" i="270" s="1"/>
  <c r="K22" i="270"/>
  <c r="I21" i="270"/>
  <c r="B31" i="270"/>
  <c r="C27" i="270" s="1"/>
  <c r="C31" i="270"/>
  <c r="K31" i="270"/>
  <c r="M31" i="270"/>
  <c r="G23" i="270"/>
  <c r="F23" i="270"/>
  <c r="R23" i="269"/>
  <c r="N23" i="269"/>
  <c r="J23" i="269"/>
  <c r="F23" i="269"/>
  <c r="R22" i="269"/>
  <c r="N22" i="269"/>
  <c r="J22" i="269"/>
  <c r="F22" i="269"/>
  <c r="R21" i="269"/>
  <c r="N21" i="269"/>
  <c r="J21" i="269"/>
  <c r="F21" i="269"/>
  <c r="R20" i="269"/>
  <c r="N20" i="269"/>
  <c r="J20" i="269"/>
  <c r="R19" i="269"/>
  <c r="N19" i="269"/>
  <c r="J19" i="269"/>
  <c r="F19" i="269"/>
  <c r="R18" i="269"/>
  <c r="N18" i="269"/>
  <c r="J18" i="269"/>
  <c r="F18" i="269"/>
  <c r="R17" i="269"/>
  <c r="N17" i="269"/>
  <c r="J17" i="269"/>
  <c r="F17" i="269"/>
  <c r="R16" i="269"/>
  <c r="N16" i="269"/>
  <c r="J16" i="269"/>
  <c r="F16" i="269"/>
  <c r="R15" i="269"/>
  <c r="N15" i="269"/>
  <c r="J15" i="269"/>
  <c r="F15" i="269"/>
  <c r="R14" i="269"/>
  <c r="N14" i="269"/>
  <c r="J14" i="269"/>
  <c r="F14" i="269"/>
  <c r="R13" i="269"/>
  <c r="J13" i="269"/>
  <c r="R12" i="269"/>
  <c r="N12" i="269"/>
  <c r="J12" i="269"/>
  <c r="F12" i="269"/>
  <c r="R11" i="269"/>
  <c r="N11" i="269"/>
  <c r="J11" i="269"/>
  <c r="F11" i="269"/>
  <c r="R10" i="269"/>
  <c r="N10" i="269"/>
  <c r="J10" i="269"/>
  <c r="F10" i="269"/>
  <c r="R8" i="269"/>
  <c r="N8" i="269"/>
  <c r="J8" i="269"/>
  <c r="F8" i="269"/>
  <c r="R7" i="269"/>
  <c r="N7" i="269"/>
  <c r="J7" i="269"/>
  <c r="F7" i="269"/>
  <c r="R6" i="269"/>
  <c r="N6" i="269"/>
  <c r="J6" i="269"/>
  <c r="F6" i="269"/>
  <c r="R5" i="269"/>
  <c r="N5" i="269"/>
  <c r="J5" i="269"/>
  <c r="A30" i="324"/>
  <c r="K14" i="325"/>
  <c r="J14" i="325"/>
  <c r="I14" i="325"/>
  <c r="H14" i="325"/>
  <c r="G14" i="325"/>
  <c r="F14" i="325"/>
  <c r="E14" i="325"/>
  <c r="D14" i="325"/>
  <c r="C14" i="325"/>
  <c r="B14" i="325"/>
  <c r="L13" i="325"/>
  <c r="L12" i="325"/>
  <c r="L11" i="325"/>
  <c r="L10" i="325"/>
  <c r="L9" i="325"/>
  <c r="L8" i="325"/>
  <c r="L7" i="325"/>
  <c r="L6" i="325"/>
  <c r="L5" i="325"/>
  <c r="K27" i="270" l="1"/>
  <c r="B27" i="270"/>
  <c r="D27" i="270"/>
  <c r="H23" i="270"/>
  <c r="E23" i="270"/>
  <c r="M27" i="270"/>
  <c r="L27" i="270"/>
  <c r="B23" i="270"/>
  <c r="L14" i="325"/>
  <c r="C23" i="270" l="1"/>
  <c r="D23" i="270"/>
  <c r="M23" i="270"/>
  <c r="L23" i="270"/>
  <c r="A78" i="324"/>
  <c r="K23" i="270" l="1"/>
  <c r="A46" i="324"/>
  <c r="A33" i="324"/>
  <c r="A49" i="324"/>
  <c r="A86" i="324"/>
  <c r="A85" i="324"/>
  <c r="A84" i="324"/>
  <c r="A83" i="324"/>
  <c r="A82" i="324"/>
  <c r="A81" i="324"/>
  <c r="A80" i="324"/>
  <c r="A79" i="324"/>
  <c r="A77" i="324"/>
  <c r="A76" i="324"/>
  <c r="A75" i="324"/>
  <c r="A74" i="324"/>
  <c r="A73" i="324"/>
  <c r="A72" i="324"/>
  <c r="A71" i="324"/>
  <c r="A70" i="324"/>
  <c r="A66" i="324"/>
  <c r="A65" i="324"/>
  <c r="A64" i="324"/>
  <c r="A63" i="324"/>
  <c r="A62" i="324"/>
  <c r="A61" i="324"/>
  <c r="A60" i="324"/>
  <c r="A59" i="324"/>
  <c r="A58" i="324"/>
  <c r="A57" i="324"/>
  <c r="A56" i="324"/>
  <c r="A55" i="324"/>
  <c r="A54" i="324"/>
  <c r="A53" i="324"/>
  <c r="A48" i="324"/>
  <c r="A47" i="324"/>
  <c r="A45" i="324"/>
  <c r="A44" i="324"/>
  <c r="A43" i="324"/>
  <c r="A42" i="324"/>
  <c r="A41" i="324"/>
  <c r="A40" i="324"/>
  <c r="A39" i="324"/>
  <c r="A38" i="324"/>
  <c r="A37" i="324"/>
  <c r="A32" i="324"/>
  <c r="A31" i="324"/>
  <c r="A29" i="324" l="1"/>
  <c r="A28" i="324"/>
  <c r="A23" i="324"/>
  <c r="A22" i="324"/>
  <c r="A18" i="324"/>
  <c r="A17" i="324"/>
  <c r="A16" i="324"/>
  <c r="A15" i="324"/>
  <c r="A14" i="324"/>
  <c r="A13" i="324"/>
  <c r="A12" i="324"/>
  <c r="A11" i="324"/>
  <c r="A10" i="324"/>
  <c r="A9" i="324"/>
</calcChain>
</file>

<file path=xl/sharedStrings.xml><?xml version="1.0" encoding="utf-8"?>
<sst xmlns="http://schemas.openxmlformats.org/spreadsheetml/2006/main" count="1439" uniqueCount="377">
  <si>
    <t>Total</t>
  </si>
  <si>
    <t>Lisboa</t>
  </si>
  <si>
    <t>Porto</t>
  </si>
  <si>
    <t>Faro</t>
  </si>
  <si>
    <t>Aveiro</t>
  </si>
  <si>
    <t>Beja</t>
  </si>
  <si>
    <t>Braga</t>
  </si>
  <si>
    <t>Bragança</t>
  </si>
  <si>
    <t>Coimbra</t>
  </si>
  <si>
    <t>Évora</t>
  </si>
  <si>
    <t>Guarda</t>
  </si>
  <si>
    <t>Leiria</t>
  </si>
  <si>
    <t>Portalegre</t>
  </si>
  <si>
    <t>Santarém</t>
  </si>
  <si>
    <t>Setúbal</t>
  </si>
  <si>
    <t>Vila Real</t>
  </si>
  <si>
    <t>Viseu</t>
  </si>
  <si>
    <t>Atropelamento com fuga</t>
  </si>
  <si>
    <t>Atropelamento de animais</t>
  </si>
  <si>
    <t>Atropelamento de peões</t>
  </si>
  <si>
    <t>Colisão choque em cadeia</t>
  </si>
  <si>
    <t>Colisão com fuga</t>
  </si>
  <si>
    <t>Colisão com outras situações</t>
  </si>
  <si>
    <t>Colisão com veiculo ou obstáculo na faixa de rodagem</t>
  </si>
  <si>
    <t>Colisão frontal</t>
  </si>
  <si>
    <t>Colisão lateral com outro veículo em movimento</t>
  </si>
  <si>
    <t>Colisão traseira com outro veículo em movimento</t>
  </si>
  <si>
    <t>Despiste com capotamento</t>
  </si>
  <si>
    <t>Despiste com colisão com veículo imobil. ou obstáculo</t>
  </si>
  <si>
    <t>Despiste com dispositivo de retenção</t>
  </si>
  <si>
    <t>Despiste com fuga</t>
  </si>
  <si>
    <t>Despiste sem dispositivo de retenção</t>
  </si>
  <si>
    <t>Despiste simples</t>
  </si>
  <si>
    <t>QUADROS DE RESULTADOS</t>
  </si>
  <si>
    <t>ACAP</t>
  </si>
  <si>
    <t>Associação Automóvel de Portugal</t>
  </si>
  <si>
    <t>ANSR</t>
  </si>
  <si>
    <t>Autoridade Nacional de Segurança Rodoviária</t>
  </si>
  <si>
    <t>IMT</t>
  </si>
  <si>
    <t xml:space="preserve">Instituto da Mobilidade e dos Transportes </t>
  </si>
  <si>
    <t>NUTS</t>
  </si>
  <si>
    <t>Nomenclatura das unidades territoriais para fins estatísticos</t>
  </si>
  <si>
    <t>SIGLAS E ABREVIATURAS</t>
  </si>
  <si>
    <t>EUROSTAT</t>
  </si>
  <si>
    <t>INE</t>
  </si>
  <si>
    <t>Instituto Nacional de Estatística</t>
  </si>
  <si>
    <t>CE</t>
  </si>
  <si>
    <t>Comissão Europeia</t>
  </si>
  <si>
    <t>Mês</t>
  </si>
  <si>
    <t>AcV</t>
  </si>
  <si>
    <t>VM</t>
  </si>
  <si>
    <t>FG</t>
  </si>
  <si>
    <t>FL</t>
  </si>
  <si>
    <t>Sábado</t>
  </si>
  <si>
    <t>Domingo</t>
  </si>
  <si>
    <t>Atropelamento</t>
  </si>
  <si>
    <t>Colisão</t>
  </si>
  <si>
    <t>Despiste</t>
  </si>
  <si>
    <t>Despiste com transposição do dispositivo de retenção lateral</t>
  </si>
  <si>
    <t>Dia da semana</t>
  </si>
  <si>
    <t>Período horário</t>
  </si>
  <si>
    <t>Natureza</t>
  </si>
  <si>
    <t>-</t>
  </si>
  <si>
    <t>Bom tempo</t>
  </si>
  <si>
    <t>Chuva</t>
  </si>
  <si>
    <t>Nevoeiro</t>
  </si>
  <si>
    <t>Vento</t>
  </si>
  <si>
    <t>Neve</t>
  </si>
  <si>
    <t>Fumo</t>
  </si>
  <si>
    <t>Granizo</t>
  </si>
  <si>
    <t>n.d.</t>
  </si>
  <si>
    <t>Luminosidade</t>
  </si>
  <si>
    <t>Dia</t>
  </si>
  <si>
    <t>Noite</t>
  </si>
  <si>
    <t>Localização</t>
  </si>
  <si>
    <t>C. Branco</t>
  </si>
  <si>
    <t>V. Castelo</t>
  </si>
  <si>
    <t>RA Açores</t>
  </si>
  <si>
    <t>RA Madeira</t>
  </si>
  <si>
    <t>Automóvel ligeiro</t>
  </si>
  <si>
    <t>Automóvel pesado</t>
  </si>
  <si>
    <t>Motociclo cilindrada &lt;= 125cc</t>
  </si>
  <si>
    <t>Motociclo cilindrada &gt; 125cc</t>
  </si>
  <si>
    <t>Velocípede</t>
  </si>
  <si>
    <t>Quadriciclo</t>
  </si>
  <si>
    <t>Triciclo</t>
  </si>
  <si>
    <t>Veículo agrícola</t>
  </si>
  <si>
    <t>*Inclui veículos de tração animal, veículos sobre carris, máquinas industriais e não definidos</t>
  </si>
  <si>
    <t>Outros*</t>
  </si>
  <si>
    <t>Condutor</t>
  </si>
  <si>
    <t>Passageiro</t>
  </si>
  <si>
    <t>Peão</t>
  </si>
  <si>
    <t>Total de vítimas</t>
  </si>
  <si>
    <t>Peões</t>
  </si>
  <si>
    <t>Ciclomotor</t>
  </si>
  <si>
    <t>Sexo</t>
  </si>
  <si>
    <t>Masculino</t>
  </si>
  <si>
    <t>Feminino</t>
  </si>
  <si>
    <t>Grupo etário</t>
  </si>
  <si>
    <t>&lt;=14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</si>
  <si>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</si>
  <si>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</si>
  <si>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</si>
  <si>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</si>
  <si>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</si>
  <si>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</si>
  <si>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</si>
  <si>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</si>
  <si>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</si>
  <si>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</si>
  <si>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</si>
  <si>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</si>
  <si>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&gt;=75</t>
  </si>
  <si>
    <t>VM/milhão habitantes de Portugal</t>
  </si>
  <si>
    <t>Total de peões vítimas</t>
  </si>
  <si>
    <t>Continente</t>
  </si>
  <si>
    <t>Ano</t>
  </si>
  <si>
    <t>Total de passageiros vítimas</t>
  </si>
  <si>
    <t xml:space="preserve">BEAV </t>
  </si>
  <si>
    <t>Boletim Estatístico de Acidente de Viação</t>
  </si>
  <si>
    <t>GNR</t>
  </si>
  <si>
    <t>PSP</t>
  </si>
  <si>
    <t>Guarda Nacional Republicana</t>
  </si>
  <si>
    <t>Polícia de Segurança Pública</t>
  </si>
  <si>
    <t xml:space="preserve">PML </t>
  </si>
  <si>
    <t xml:space="preserve">SINCRO </t>
  </si>
  <si>
    <t>p.p.</t>
  </si>
  <si>
    <t>Pontos percentuais</t>
  </si>
  <si>
    <t xml:space="preserve">IGR </t>
  </si>
  <si>
    <t>Índice de gravidade</t>
  </si>
  <si>
    <t xml:space="preserve">FL </t>
  </si>
  <si>
    <t>Vítima mortal</t>
  </si>
  <si>
    <t>Ferido grave</t>
  </si>
  <si>
    <t>Ferido leve</t>
  </si>
  <si>
    <t>AcVM</t>
  </si>
  <si>
    <t>AcFG</t>
  </si>
  <si>
    <t>AcFL</t>
  </si>
  <si>
    <t>Acidente com vítima mortal</t>
  </si>
  <si>
    <t>Acidente com ferido grave</t>
  </si>
  <si>
    <t>Acidente com ferido leve</t>
  </si>
  <si>
    <t>Acidente com vítimas</t>
  </si>
  <si>
    <t>SINISTRALIDADE RODOVIÁRIA A 30 DIAS</t>
  </si>
  <si>
    <t>SINISTRALIDADE</t>
  </si>
  <si>
    <t>VEÍCULOS INTERVENIENTES</t>
  </si>
  <si>
    <t>VÍTIMAS</t>
  </si>
  <si>
    <t>PEÕES</t>
  </si>
  <si>
    <t>PASSAGEIROS</t>
  </si>
  <si>
    <t>CONDUTORES</t>
  </si>
  <si>
    <t>Tipo de via</t>
  </si>
  <si>
    <t>Em plena faixa de rodagem</t>
  </si>
  <si>
    <t>Atravessando em passagem sinalizada</t>
  </si>
  <si>
    <t>Transitando pela berma ou passeio</t>
  </si>
  <si>
    <t>Atravessando fora da passagem de peões a mais de 50m de uma passagem ou quando não exista passagem</t>
  </si>
  <si>
    <t>Atravessando fora da passagem de peões, a menos de 50m de uma passagem</t>
  </si>
  <si>
    <t>A sair ou entrar num veículo</t>
  </si>
  <si>
    <t>Atravessando em passagem sinalizada com desrespeito da sinalização semafórica</t>
  </si>
  <si>
    <t>Transitando pela esquerda da faixa de rodagem</t>
  </si>
  <si>
    <t>Em ilhéu ou refúgio na via</t>
  </si>
  <si>
    <t>Transitando pela direita da faixa de rodagem</t>
  </si>
  <si>
    <t>Em trabalhos na via</t>
  </si>
  <si>
    <t>Surgindo inesperadamente na faixa de rodagem de trás de um obstáculo</t>
  </si>
  <si>
    <t>Fatores atmosféricos</t>
  </si>
  <si>
    <t>Acessório de segurança</t>
  </si>
  <si>
    <t>C/ capacete/ cinto segurança</t>
  </si>
  <si>
    <t>C/ sistema retenção de crianças</t>
  </si>
  <si>
    <t>S/ sistema retenção de crianças</t>
  </si>
  <si>
    <t>S/ uso capacete/cinto segurança</t>
  </si>
  <si>
    <t>Total de condutores vítimas</t>
  </si>
  <si>
    <t>Caducada/ suspensa</t>
  </si>
  <si>
    <t>Com licença/ carta adequada ao veiculo</t>
  </si>
  <si>
    <t>Com licença/ carta não adequada ao veiculo</t>
  </si>
  <si>
    <t>Em situação de instrução/exame</t>
  </si>
  <si>
    <t>Não necessária ao veiculo que conduz</t>
  </si>
  <si>
    <t>Sem licença/carta</t>
  </si>
  <si>
    <t>VM/100 vítimas</t>
  </si>
  <si>
    <t>FG/100 vítimas</t>
  </si>
  <si>
    <t>Ações dos condutores</t>
  </si>
  <si>
    <t>Em marcha normal</t>
  </si>
  <si>
    <t>Mudança de direcção para a esquerda</t>
  </si>
  <si>
    <t>Parado ou estacionado</t>
  </si>
  <si>
    <t>Início de marcha</t>
  </si>
  <si>
    <t>Ultrapassagem pela esquerda</t>
  </si>
  <si>
    <t>Mudança de direcção para a direita</t>
  </si>
  <si>
    <t>Marcha atrás</t>
  </si>
  <si>
    <t>Desvio brusco/ saída de fila de trânsito</t>
  </si>
  <si>
    <t>Atravessando a via</t>
  </si>
  <si>
    <t>Saída de parqueamento ou de rua particular</t>
  </si>
  <si>
    <t>Mudança de via de trânsito para a esquerda</t>
  </si>
  <si>
    <t>Travagem brusca</t>
  </si>
  <si>
    <t>Mudança de via de trânsito para a direita</t>
  </si>
  <si>
    <t>Inversão do sentido de marcha</t>
  </si>
  <si>
    <t>Circulação em sentido oposto ao estabelecido</t>
  </si>
  <si>
    <t>Ultrapassagem pela direita</t>
  </si>
  <si>
    <t>Trânsito em filas paralelas</t>
  </si>
  <si>
    <t>Polícia Municipal</t>
  </si>
  <si>
    <t>Sistema Nacional de Controlo de Velocidade</t>
  </si>
  <si>
    <t xml:space="preserve">Serviço de Estatística da União Europeia </t>
  </si>
  <si>
    <t>Quadro 5.3 Passageiros vítimas em Portugal por mês</t>
  </si>
  <si>
    <t>Quadro 5.4 Passageiros vítimas em Portugal por dia da semana</t>
  </si>
  <si>
    <t>Quadro 5.5 Passageiros vítimas em Portugal por período horário</t>
  </si>
  <si>
    <t>Quadro 5.6 Passageiros vítimas em Portugal por fatores atmosféricos</t>
  </si>
  <si>
    <t>Quadro 5.7 Passageiros vítimas em Portugal por luminosidade</t>
  </si>
  <si>
    <t>Quadro 5.9 Passageiros vítimas em Portugal por localização</t>
  </si>
  <si>
    <t>Quadro 5.10 Passageiros vítimas em Portugal por tipo de via</t>
  </si>
  <si>
    <t>Quadro 5.12 Passageiros vítimas em Portugal por grupo etário</t>
  </si>
  <si>
    <t>Quadro 5.13 Passageiros vítimas em Portugal por acesssório de segurança</t>
  </si>
  <si>
    <t>Quadro 6.3 Condutores vítimas em Portugal por mês</t>
  </si>
  <si>
    <t>Quadro 6.4 Condutores vítimas em Portugal por dia da semana</t>
  </si>
  <si>
    <t>Quadro 6.5 Condutores vítimas em Portugal por período horário</t>
  </si>
  <si>
    <t>Aurora/Crepúsculo</t>
  </si>
  <si>
    <t>Dentro das localidades</t>
  </si>
  <si>
    <t>Fora das localidades</t>
  </si>
  <si>
    <t>*Inclui acessos, estradas florestais, pontes, variantes e não definidas</t>
  </si>
  <si>
    <t xml:space="preserve">Total </t>
  </si>
  <si>
    <t>NUTS I</t>
  </si>
  <si>
    <t>Quadro 6.6 Condutores vítimas em Portugal por fatores atmosféricos</t>
  </si>
  <si>
    <t>Quadro 6.7 Condutores vítimas em Portugal por luminosidade</t>
  </si>
  <si>
    <t>Quadro 6.9 Condutores vítimas em Portugal por localização</t>
  </si>
  <si>
    <t>Quadro 6.10 Condutores vítimas em Portugal por tipo de via</t>
  </si>
  <si>
    <t>Quadro 6.13 Condutores vítimas em Portugal por categoria de veículo</t>
  </si>
  <si>
    <t>Quadro 6.14 Condutores vítimas em Portugal por ações dos condutores</t>
  </si>
  <si>
    <t>Quadro 6.16 Condutores vítimas em Portugal por acessórios de segurança</t>
  </si>
  <si>
    <t>Quadro 6.17 Condutores vítimas em Portugal por grupo etário</t>
  </si>
  <si>
    <t>Quadro 6.12 Condutores vítimas em Portugal por situação da licença de condução</t>
  </si>
  <si>
    <t>Situação da Licença de Condução</t>
  </si>
  <si>
    <t>Quadro 3.2 Vítimas em Portugal por categoria de veículo</t>
  </si>
  <si>
    <t>Quadro 6.1 Condutores vítimas em Portugal por região NUTS I</t>
  </si>
  <si>
    <t>Quadro 6.15 Condutores vítimas em Portugal por sexo</t>
  </si>
  <si>
    <t>Quadro 5.14 Passageiros vítimas em Portugal por sexo</t>
  </si>
  <si>
    <t>[00:00-03:00[</t>
  </si>
  <si>
    <t>[03:00-06:00[</t>
  </si>
  <si>
    <t>[06:00-09:00[</t>
  </si>
  <si>
    <t>[09:00-12:00[</t>
  </si>
  <si>
    <t>[12:00-15:00[</t>
  </si>
  <si>
    <t>[15:00-18:00[</t>
  </si>
  <si>
    <t>[18:00-21:00[</t>
  </si>
  <si>
    <t>[21:00-00:00[</t>
  </si>
  <si>
    <t>Categoria de veículo</t>
  </si>
  <si>
    <t>Quadro 3.6 Vítimas mortais em Portugal por milhão de habitantes, segundo o grupo etário</t>
  </si>
  <si>
    <t>Quadro 3.5 Vítimas em Portugal por grupo etário</t>
  </si>
  <si>
    <t>Quadro 3.4 Vítimas em Portugal por sexo</t>
  </si>
  <si>
    <t>Veículo alvo de 
colisão e peões</t>
  </si>
  <si>
    <t>Motociclo</t>
  </si>
  <si>
    <t>Nenhum</t>
  </si>
  <si>
    <t>Veículo da 
VM e peões</t>
  </si>
  <si>
    <t xml:space="preserve">Categoria veículo e natureza </t>
  </si>
  <si>
    <t xml:space="preserve">Atropelamento </t>
  </si>
  <si>
    <t>Veículo Ligeiro</t>
  </si>
  <si>
    <t xml:space="preserve">Passageiros </t>
  </si>
  <si>
    <t xml:space="preserve">Mercadorias </t>
  </si>
  <si>
    <t xml:space="preserve">Outros </t>
  </si>
  <si>
    <t xml:space="preserve">n.d. </t>
  </si>
  <si>
    <t xml:space="preserve">Veículo Pesado </t>
  </si>
  <si>
    <t xml:space="preserve">Categoria e idade do veículo </t>
  </si>
  <si>
    <t xml:space="preserve">≤ 4 anos </t>
  </si>
  <si>
    <t xml:space="preserve">5 a 9 anos </t>
  </si>
  <si>
    <t xml:space="preserve">10 a 14 anos </t>
  </si>
  <si>
    <t xml:space="preserve">Motociclo cilindrada &lt;= 125cc </t>
  </si>
  <si>
    <t xml:space="preserve">Motociclo cilindrada &gt; 125cc </t>
  </si>
  <si>
    <t xml:space="preserve">Quadriciclo </t>
  </si>
  <si>
    <t xml:space="preserve">Triciclo </t>
  </si>
  <si>
    <t xml:space="preserve">Veículo agrícola </t>
  </si>
  <si>
    <t xml:space="preserve">Outros* </t>
  </si>
  <si>
    <t>15_19</t>
  </si>
  <si>
    <t>20_24</t>
  </si>
  <si>
    <t>25_29</t>
  </si>
  <si>
    <t>30_34</t>
  </si>
  <si>
    <t>35_39</t>
  </si>
  <si>
    <t>40_44</t>
  </si>
  <si>
    <t>45_49</t>
  </si>
  <si>
    <t>50_54</t>
  </si>
  <si>
    <t>55_59</t>
  </si>
  <si>
    <t>60_64</t>
  </si>
  <si>
    <t>65_69</t>
  </si>
  <si>
    <t>70_74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</si>
  <si>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</si>
  <si>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</si>
  <si>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</si>
  <si>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</si>
  <si>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</si>
  <si>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</si>
  <si>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</si>
  <si>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</si>
  <si>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</si>
  <si>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</si>
  <si>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</si>
  <si>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</si>
  <si>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Segunda-Feira</t>
  </si>
  <si>
    <t>Terça-Feira</t>
  </si>
  <si>
    <t>Quarta-Feira</t>
  </si>
  <si>
    <t>Quinta-Feira</t>
  </si>
  <si>
    <t>Sexta-Feira</t>
  </si>
  <si>
    <t>Vento Forte</t>
  </si>
  <si>
    <t xml:space="preserve"> </t>
  </si>
  <si>
    <t>nd</t>
  </si>
  <si>
    <t>Quadro 1.10 Sinistralidade em Portugal por distrito e RA</t>
  </si>
  <si>
    <t>Distrito e RA</t>
  </si>
  <si>
    <t>Categoria de veículo e peões</t>
  </si>
  <si>
    <t>*Inclui veículos de tração animal, sobre carris, especiais, ligeiros e pesados sem especificação adicional, máquinas industriais, desconhecido e ainda não definidos</t>
  </si>
  <si>
    <t>AE</t>
  </si>
  <si>
    <t>Arruamento</t>
  </si>
  <si>
    <t>EM</t>
  </si>
  <si>
    <t>EN</t>
  </si>
  <si>
    <t>ER</t>
  </si>
  <si>
    <t>IC</t>
  </si>
  <si>
    <t>IP</t>
  </si>
  <si>
    <t>Quadro 6.11 Condutores vítimas em Portugal por distrito e RA</t>
  </si>
  <si>
    <t>Com capacete</t>
  </si>
  <si>
    <t>Com cinto de segurança</t>
  </si>
  <si>
    <t>Isento</t>
  </si>
  <si>
    <t>Sem uso de cinto/capacete</t>
  </si>
  <si>
    <t>Outras vias*</t>
  </si>
  <si>
    <t>População (2021)</t>
  </si>
  <si>
    <t>Regiões</t>
  </si>
  <si>
    <t>Ação</t>
  </si>
  <si>
    <t>Quadro 5.8 Passageiros vítimas em Portugal por natureza do acidente</t>
  </si>
  <si>
    <t>Quadro 6.8 Condutores vítimas em Portugal por natureza do acidente</t>
  </si>
  <si>
    <t xml:space="preserve">Veículos intervenientes </t>
  </si>
  <si>
    <t>Veículo ligeiro</t>
  </si>
  <si>
    <t>Veículo pesado</t>
  </si>
  <si>
    <t>Açores</t>
  </si>
  <si>
    <t>Madeira</t>
  </si>
  <si>
    <t>Portugal</t>
  </si>
  <si>
    <t xml:space="preserve">15 a 19 anos </t>
  </si>
  <si>
    <t>&gt; 25 anos</t>
  </si>
  <si>
    <t xml:space="preserve">NUTS I e categoria de veículo </t>
  </si>
  <si>
    <t>20 a 24 anos</t>
  </si>
  <si>
    <t>Quadro 5.11 Passageiros vítimas em Portugal por distrito e RA</t>
  </si>
  <si>
    <t>Ano 2022</t>
  </si>
  <si>
    <t>Quadro 3.3 Vítimas mortais em Portugal por veículo, segundo o principal outro veículo no acidente, 2022</t>
  </si>
  <si>
    <t>∆(%) 22/21</t>
  </si>
  <si>
    <t xml:space="preserve">Veículo ligeiro </t>
  </si>
  <si>
    <t xml:space="preserve">Veículo pesado </t>
  </si>
  <si>
    <t xml:space="preserve"> - </t>
  </si>
  <si>
    <t xml:space="preserve"> -</t>
  </si>
  <si>
    <t xml:space="preserve">2022 (%) </t>
  </si>
  <si>
    <t>Veic. ligeiro de passageiros</t>
  </si>
  <si>
    <t>Veic. ligeiro de mercadorias</t>
  </si>
  <si>
    <t>Veic. pesado de passageiros</t>
  </si>
  <si>
    <t>Veic. pesado de mercadorias</t>
  </si>
  <si>
    <t>Motociclo &lt;= 125cc</t>
  </si>
  <si>
    <t>Motociclo &gt; 125cc</t>
  </si>
  <si>
    <t xml:space="preserve"> * Inclui acessos, estradas florestais, pontes, variantes e não definidas </t>
  </si>
  <si>
    <t>Quadro 6.2 Evolução dos condutores vítimas em Portugal, 2018 a 2022</t>
  </si>
  <si>
    <t>Categoria de utente</t>
  </si>
  <si>
    <t>Quadro 3.1 Vítimas em Portugal por categoria de utente</t>
  </si>
  <si>
    <t>Quadro 5.1 Passageiros vítimas em Portugal, por NUTS I</t>
  </si>
  <si>
    <t>Quadro 5.2 Passageiros vítimas em Portugal, 2018 a 2022</t>
  </si>
  <si>
    <t>Quadro 1.1 Sinistralidade em Portugal por mês</t>
  </si>
  <si>
    <t>Quadro 2.3 Veículos intervenientes em acidentes com vítimas em Portugal por NUTSI e categoria de veículo</t>
  </si>
  <si>
    <t>Quadro 1.2 Sinistralidade em Portugal por dia da semana</t>
  </si>
  <si>
    <t>Quadro 1.3 Sinistralidade em Portugal por período horário</t>
  </si>
  <si>
    <t>∆(%) 21/20</t>
  </si>
  <si>
    <t>Quadro 1.4 Sinistralidade em Portugal por fatores atmosféricos</t>
  </si>
  <si>
    <t>Quadro 1.5 Sinistralidade em Portugal por condições de luminosidade</t>
  </si>
  <si>
    <t>Quadro 1.6 Sinistralidade em Portugal por natureza do acidente</t>
  </si>
  <si>
    <t>Quadro 1.7 Sinistralidade em Portugal por natureza detalhada do acidente</t>
  </si>
  <si>
    <t>Quadro 1.8 Sinistralidade em Portugal por localização do acidente</t>
  </si>
  <si>
    <t>Quadro 1.9 Sinistralidade em Portugal por tipo de via</t>
  </si>
  <si>
    <t>Quadro 2.1 Veículos intervenientes em acidentes com vítimas em Portugal por categoria e natureza do acidente</t>
  </si>
  <si>
    <t>∆(%) 21/19</t>
  </si>
  <si>
    <t>∆(%) 22/19</t>
  </si>
  <si>
    <t>Quadro 2.2 Veículos intervenientes em acidentes com vítimas em Portugal por categoria e idade do veículo</t>
  </si>
  <si>
    <t xml:space="preserve">∆(%) 22/21 </t>
  </si>
  <si>
    <t>Quadro 4.1 Peões vítimas em Portugal por regiões NUTS I</t>
  </si>
  <si>
    <t>Quadro 4.2 Evolução peões vítimas em Portugal, 2018 a 2022</t>
  </si>
  <si>
    <t>Quadro 4.3 Peões vítimas em Portugal por mês</t>
  </si>
  <si>
    <t>Quadro 4.4 Peões vítimas em Portugal por dia da semana</t>
  </si>
  <si>
    <t>Quadro 4.5 Peões vítimas em Portugal por período horário</t>
  </si>
  <si>
    <t>Quadro 4.6 Peões vítimas em Portugal por fatores atmosféricos</t>
  </si>
  <si>
    <t>Quadro 4.7 Peões vítimas em Portugal segundo a luminosidade</t>
  </si>
  <si>
    <t>Quadro 4.8 Peões vítimas em Portugal segundo a localização</t>
  </si>
  <si>
    <t>Quadro 4.9 Peões vítimas em Portugal por tipo de via</t>
  </si>
  <si>
    <t>Quadro 4.10 Peões vítimas em Portugal por distrito e RA</t>
  </si>
  <si>
    <t>Quadro 4.11 Peões vítimas em Portugal por ação do peão</t>
  </si>
  <si>
    <t>Quadro 4.12 Peões vítimas em Portugal por sexo</t>
  </si>
  <si>
    <t>Quadro 4.13 Peões vítimas em Portugal por grupo etário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</si>
</sst>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0.0"/>
    <numFmt numFmtId="167" formatCode="#,##0.0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color indexed="58"/>
      <name val="Arial"/>
      <family val="2"/>
    </font>
    <font>
      <sz val="12"/>
      <name val="Helv"/>
    </font>
    <font>
      <b/>
      <sz val="16"/>
      <name val="Times New Roman"/>
      <family val="1"/>
    </font>
    <font>
      <b/>
      <sz val="10"/>
      <name val="Arial"/>
      <family val="2"/>
    </font>
    <font>
      <sz val="9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003399"/>
      <name val="Calibri"/>
      <family val="2"/>
    </font>
    <font>
      <sz val="10"/>
      <color rgb="FF003399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11"/>
      <color rgb="FF0070C0"/>
      <name val="Calibri"/>
      <family val="2"/>
    </font>
    <font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color indexed="8"/>
      <name val="Arial"/>
      <family val="2"/>
    </font>
    <font>
      <b/>
      <sz val="7"/>
      <color theme="1"/>
      <name val="Calibri"/>
      <family val="2"/>
      <scheme val="minor"/>
    </font>
    <font>
      <u/>
      <sz val="7"/>
      <name val="Calibri"/>
      <family val="2"/>
    </font>
    <font>
      <sz val="7"/>
      <color rgb="FF003399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sz val="7"/>
      <color rgb="FF333333"/>
      <name val="Calibri"/>
      <family val="2"/>
      <scheme val="minor"/>
    </font>
    <font>
      <b/>
      <sz val="7"/>
      <color rgb="FF333333"/>
      <name val="Calibri"/>
      <family val="2"/>
      <scheme val="minor"/>
    </font>
    <font>
      <b/>
      <sz val="7"/>
      <color indexed="8"/>
      <name val="Arial"/>
      <family val="2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7"/>
      <color rgb="FF000000"/>
      <name val="Calibri"/>
      <family val="2"/>
      <scheme val="minor"/>
    </font>
    <font>
      <sz val="8"/>
      <color rgb="FF365F9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mediumGray"/>
    </fill>
    <fill>
      <patternFill patternType="solid">
        <fgColor rgb="FFDCE6F1"/>
        <bgColor indexed="64"/>
      </patternFill>
    </fill>
    <fill>
      <patternFill patternType="solid">
        <fgColor rgb="FFA8C1DC"/>
        <bgColor indexed="64"/>
      </patternFill>
    </fill>
    <fill>
      <patternFill patternType="solid">
        <fgColor rgb="FFC3D4E7"/>
        <bgColor indexed="64"/>
      </patternFill>
    </fill>
    <fill>
      <patternFill patternType="solid">
        <fgColor rgb="FFFCFDFD"/>
        <bgColor rgb="FFFFFFFF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thin">
        <color rgb="FF4F81BD"/>
      </right>
      <top style="medium">
        <color rgb="FF4F81BD"/>
      </top>
      <bottom/>
      <diagonal/>
    </border>
    <border>
      <left style="thin">
        <color rgb="FF4F81BD"/>
      </left>
      <right style="thin">
        <color rgb="FF4F81BD"/>
      </right>
      <top style="medium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 style="medium">
        <color rgb="FF4F81BD"/>
      </bottom>
      <diagonal/>
    </border>
    <border>
      <left style="thin">
        <color rgb="FF4F81BD"/>
      </left>
      <right/>
      <top/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thin">
        <color rgb="FF4F81BD"/>
      </right>
      <top style="medium">
        <color rgb="FF4F81BD"/>
      </top>
      <bottom style="medium">
        <color rgb="FF4F81BD"/>
      </bottom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 style="thin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 style="thin">
        <color rgb="FF4F81BD"/>
      </left>
      <right/>
      <top style="medium">
        <color rgb="FF4F81BD"/>
      </top>
      <bottom/>
      <diagonal/>
    </border>
    <border>
      <left style="thin">
        <color rgb="FF4F81BD"/>
      </left>
      <right style="thin">
        <color rgb="FF4F81BD"/>
      </right>
      <top/>
      <bottom style="medium">
        <color rgb="FF4F81BD"/>
      </bottom>
      <diagonal/>
    </border>
    <border>
      <left/>
      <right/>
      <top style="medium">
        <color rgb="FF4F81BD"/>
      </top>
      <bottom style="thin">
        <color rgb="FF4F81BD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/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 style="thin">
        <color rgb="FF4F81BD"/>
      </bottom>
      <diagonal/>
    </border>
    <border>
      <left style="medium">
        <color rgb="FF4F81BD"/>
      </left>
      <right/>
      <top style="medium">
        <color rgb="FF4F81BD"/>
      </top>
      <bottom style="thin">
        <color rgb="FF4F81BD"/>
      </bottom>
      <diagonal/>
    </border>
    <border>
      <left/>
      <right style="medium">
        <color rgb="FF4F81BD"/>
      </right>
      <top style="thin">
        <color rgb="FF4F81BD"/>
      </top>
      <bottom style="medium">
        <color rgb="FF4F81BD"/>
      </bottom>
      <diagonal/>
    </border>
    <border>
      <left style="medium">
        <color rgb="FF4F81BD"/>
      </left>
      <right/>
      <top style="thin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 style="medium">
        <color rgb="FF4F81BD"/>
      </right>
      <top/>
      <bottom style="thin">
        <color rgb="FF4F81BD"/>
      </bottom>
      <diagonal/>
    </border>
    <border>
      <left style="medium">
        <color rgb="FF4F81BD"/>
      </left>
      <right/>
      <top/>
      <bottom style="thin">
        <color rgb="FF4F81BD"/>
      </bottom>
      <diagonal/>
    </border>
    <border>
      <left style="thin">
        <color rgb="FF4F81BD"/>
      </left>
      <right style="medium">
        <color rgb="FF4F81BD"/>
      </right>
      <top/>
      <bottom/>
      <diagonal/>
    </border>
    <border>
      <left style="thin">
        <color rgb="FF4F81BD"/>
      </left>
      <right style="medium">
        <color rgb="FF4F81BD"/>
      </right>
      <top/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medium">
        <color rgb="FF4F81BD"/>
      </right>
      <top style="thin">
        <color rgb="FF4F81BD"/>
      </top>
      <bottom/>
      <diagonal/>
    </border>
    <border>
      <left/>
      <right/>
      <top style="thin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/>
      <diagonal/>
    </border>
    <border>
      <left style="medium">
        <color rgb="FF4F81BD"/>
      </left>
      <right style="medium">
        <color rgb="FF4F81BD"/>
      </right>
      <top/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</borders>
  <cellStyleXfs count="278">
    <xf numFmtId="0" fontId="0" fillId="0" borderId="0"/>
    <xf numFmtId="0" fontId="6" fillId="0" borderId="0"/>
    <xf numFmtId="0" fontId="1" fillId="0" borderId="0"/>
    <xf numFmtId="0" fontId="1" fillId="0" borderId="0"/>
    <xf numFmtId="0" fontId="7" fillId="0" borderId="1" applyNumberFormat="0" applyBorder="0" applyProtection="0">
      <alignment horizont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Fill="0" applyBorder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2" borderId="2" applyNumberFormat="0" applyBorder="0" applyProtection="0">
      <alignment horizontal="center"/>
    </xf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" fillId="0" borderId="0" applyNumberFormat="0" applyFill="0" applyProtection="0"/>
    <xf numFmtId="0" fontId="7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6" fillId="0" borderId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0" fontId="16" fillId="0" borderId="0"/>
    <xf numFmtId="0" fontId="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8" fillId="0" borderId="0"/>
    <xf numFmtId="0" fontId="18" fillId="0" borderId="0"/>
    <xf numFmtId="0" fontId="16" fillId="0" borderId="0"/>
    <xf numFmtId="0" fontId="7" fillId="2" borderId="2" applyNumberFormat="0" applyBorder="0" applyProtection="0">
      <alignment horizont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Protection="0">
      <alignment horizontal="left"/>
    </xf>
    <xf numFmtId="0" fontId="1" fillId="0" borderId="0"/>
    <xf numFmtId="0" fontId="2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  <xf numFmtId="0" fontId="16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15">
    <xf numFmtId="0" fontId="0" fillId="0" borderId="0" xfId="0"/>
    <xf numFmtId="0" fontId="1" fillId="0" borderId="0" xfId="21" applyAlignment="1">
      <alignment horizontal="left" vertical="center"/>
    </xf>
    <xf numFmtId="0" fontId="1" fillId="0" borderId="0" xfId="21" applyAlignment="1">
      <alignment vertical="center"/>
    </xf>
    <xf numFmtId="0" fontId="4" fillId="0" borderId="0" xfId="21" applyFont="1"/>
    <xf numFmtId="0" fontId="1" fillId="0" borderId="0" xfId="0" applyFont="1"/>
    <xf numFmtId="0" fontId="12" fillId="0" borderId="0" xfId="2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2" fillId="0" borderId="0" xfId="21" applyFont="1" applyAlignment="1">
      <alignment horizontal="left" vertical="center" indent="4"/>
    </xf>
    <xf numFmtId="0" fontId="1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12" applyFont="1" applyFill="1" applyAlignment="1" applyProtection="1">
      <alignment horizontal="left" vertical="center"/>
    </xf>
    <xf numFmtId="0" fontId="22" fillId="0" borderId="0" xfId="21" applyFont="1" applyAlignment="1">
      <alignment horizontal="center" vertical="center" wrapText="1"/>
    </xf>
    <xf numFmtId="0" fontId="23" fillId="0" borderId="0" xfId="21" applyFont="1" applyAlignment="1">
      <alignment horizontal="center" vertical="center"/>
    </xf>
    <xf numFmtId="0" fontId="23" fillId="0" borderId="0" xfId="21" applyFont="1" applyAlignment="1">
      <alignment horizontal="left" vertic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23" fillId="0" borderId="0" xfId="21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3" fillId="0" borderId="0" xfId="21" applyFont="1" applyAlignment="1">
      <alignment vertical="center"/>
    </xf>
    <xf numFmtId="0" fontId="25" fillId="0" borderId="0" xfId="0" applyFont="1"/>
    <xf numFmtId="0" fontId="24" fillId="0" borderId="0" xfId="0" applyFont="1"/>
    <xf numFmtId="0" fontId="26" fillId="0" borderId="0" xfId="21" applyFont="1" applyAlignment="1">
      <alignment vertical="center"/>
    </xf>
    <xf numFmtId="0" fontId="27" fillId="3" borderId="0" xfId="21" applyFont="1" applyFill="1" applyAlignment="1">
      <alignment vertical="center"/>
    </xf>
    <xf numFmtId="9" fontId="23" fillId="0" borderId="0" xfId="226" applyFont="1" applyAlignment="1">
      <alignment horizontal="left" vertical="center"/>
    </xf>
    <xf numFmtId="9" fontId="23" fillId="0" borderId="0" xfId="226" applyFont="1" applyAlignment="1">
      <alignment vertical="center"/>
    </xf>
    <xf numFmtId="9" fontId="22" fillId="0" borderId="0" xfId="226" applyFont="1" applyAlignment="1">
      <alignment horizontal="left" vertical="center"/>
    </xf>
    <xf numFmtId="0" fontId="28" fillId="0" borderId="0" xfId="21" applyFont="1" applyAlignment="1">
      <alignment vertical="center"/>
    </xf>
    <xf numFmtId="0" fontId="29" fillId="0" borderId="0" xfId="238" applyFont="1" applyAlignment="1" applyProtection="1">
      <alignment vertical="center"/>
    </xf>
    <xf numFmtId="0" fontId="28" fillId="0" borderId="0" xfId="238" applyFont="1" applyAlignment="1" applyProtection="1"/>
    <xf numFmtId="0" fontId="28" fillId="0" borderId="0" xfId="0" applyFont="1"/>
    <xf numFmtId="0" fontId="30" fillId="0" borderId="0" xfId="238" applyFont="1" applyAlignment="1" applyProtection="1"/>
    <xf numFmtId="0" fontId="29" fillId="0" borderId="0" xfId="238" applyFont="1" applyAlignment="1" applyProtection="1"/>
    <xf numFmtId="0" fontId="31" fillId="0" borderId="0" xfId="0" applyFont="1"/>
    <xf numFmtId="9" fontId="29" fillId="0" borderId="0" xfId="238" applyNumberFormat="1" applyFont="1" applyAlignment="1" applyProtection="1"/>
    <xf numFmtId="0" fontId="31" fillId="0" borderId="20" xfId="0" applyFont="1" applyBorder="1"/>
    <xf numFmtId="0" fontId="33" fillId="0" borderId="0" xfId="21" applyFont="1" applyAlignment="1">
      <alignment horizontal="center" vertical="center"/>
    </xf>
    <xf numFmtId="0" fontId="32" fillId="5" borderId="0" xfId="21" applyFont="1" applyFill="1" applyAlignment="1">
      <alignment horizontal="center" vertical="center"/>
    </xf>
    <xf numFmtId="9" fontId="34" fillId="4" borderId="0" xfId="226" applyFont="1" applyFill="1" applyAlignment="1">
      <alignment horizontal="center" vertical="center"/>
    </xf>
    <xf numFmtId="0" fontId="36" fillId="3" borderId="14" xfId="0" applyFont="1" applyFill="1" applyBorder="1" applyAlignment="1">
      <alignment horizontal="center" vertical="center" wrapText="1"/>
    </xf>
    <xf numFmtId="0" fontId="37" fillId="3" borderId="27" xfId="0" applyFont="1" applyFill="1" applyBorder="1" applyAlignment="1">
      <alignment horizontal="center" vertical="center" wrapText="1"/>
    </xf>
    <xf numFmtId="0" fontId="36" fillId="3" borderId="28" xfId="0" applyFont="1" applyFill="1" applyBorder="1" applyAlignment="1">
      <alignment horizontal="center" vertical="center" wrapText="1"/>
    </xf>
    <xf numFmtId="0" fontId="37" fillId="3" borderId="23" xfId="0" applyFont="1" applyFill="1" applyBorder="1" applyAlignment="1">
      <alignment horizontal="center" vertical="center" wrapText="1"/>
    </xf>
    <xf numFmtId="0" fontId="36" fillId="3" borderId="27" xfId="0" applyFont="1" applyFill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3" fontId="36" fillId="0" borderId="0" xfId="0" applyNumberFormat="1" applyFont="1" applyAlignment="1">
      <alignment horizontal="right" vertical="center" wrapText="1"/>
    </xf>
    <xf numFmtId="165" fontId="36" fillId="0" borderId="22" xfId="226" applyNumberFormat="1" applyFont="1" applyBorder="1" applyAlignment="1">
      <alignment horizontal="right" vertical="center" wrapText="1"/>
    </xf>
    <xf numFmtId="167" fontId="36" fillId="0" borderId="29" xfId="0" applyNumberFormat="1" applyFont="1" applyBorder="1" applyAlignment="1">
      <alignment horizontal="right" vertical="center" wrapText="1"/>
    </xf>
    <xf numFmtId="167" fontId="36" fillId="0" borderId="9" xfId="0" applyNumberFormat="1" applyFont="1" applyBorder="1" applyAlignment="1">
      <alignment horizontal="right" vertical="center" wrapText="1"/>
    </xf>
    <xf numFmtId="167" fontId="36" fillId="0" borderId="24" xfId="0" applyNumberFormat="1" applyFont="1" applyBorder="1" applyAlignment="1">
      <alignment horizontal="right" vertical="center" wrapText="1"/>
    </xf>
    <xf numFmtId="0" fontId="36" fillId="0" borderId="22" xfId="0" applyFont="1" applyBorder="1" applyAlignment="1">
      <alignment horizontal="left" vertical="center" wrapText="1"/>
    </xf>
    <xf numFmtId="167" fontId="36" fillId="0" borderId="15" xfId="0" applyNumberFormat="1" applyFont="1" applyBorder="1" applyAlignment="1">
      <alignment horizontal="right" vertical="center" wrapText="1"/>
    </xf>
    <xf numFmtId="167" fontId="36" fillId="0" borderId="0" xfId="0" applyNumberFormat="1" applyFont="1" applyAlignment="1">
      <alignment horizontal="right" vertical="center" wrapText="1"/>
    </xf>
    <xf numFmtId="167" fontId="36" fillId="0" borderId="22" xfId="0" applyNumberFormat="1" applyFont="1" applyBorder="1" applyAlignment="1">
      <alignment horizontal="right" vertical="center" wrapText="1"/>
    </xf>
    <xf numFmtId="0" fontId="35" fillId="0" borderId="30" xfId="0" applyFont="1" applyBorder="1" applyAlignment="1">
      <alignment horizontal="left" vertical="center" wrapText="1"/>
    </xf>
    <xf numFmtId="3" fontId="35" fillId="0" borderId="31" xfId="0" applyNumberFormat="1" applyFont="1" applyBorder="1" applyAlignment="1">
      <alignment horizontal="right" vertical="center" wrapText="1"/>
    </xf>
    <xf numFmtId="3" fontId="35" fillId="0" borderId="12" xfId="0" applyNumberFormat="1" applyFont="1" applyBorder="1" applyAlignment="1">
      <alignment horizontal="right" vertical="center" wrapText="1"/>
    </xf>
    <xf numFmtId="165" fontId="35" fillId="0" borderId="30" xfId="226" applyNumberFormat="1" applyFont="1" applyBorder="1" applyAlignment="1">
      <alignment horizontal="right" vertical="center" wrapText="1"/>
    </xf>
    <xf numFmtId="167" fontId="35" fillId="0" borderId="31" xfId="0" applyNumberFormat="1" applyFont="1" applyBorder="1" applyAlignment="1">
      <alignment horizontal="right" vertical="center" wrapText="1"/>
    </xf>
    <xf numFmtId="167" fontId="35" fillId="0" borderId="12" xfId="0" applyNumberFormat="1" applyFont="1" applyBorder="1" applyAlignment="1">
      <alignment horizontal="right" vertical="center" wrapText="1"/>
    </xf>
    <xf numFmtId="167" fontId="35" fillId="0" borderId="30" xfId="0" applyNumberFormat="1" applyFont="1" applyBorder="1" applyAlignment="1">
      <alignment horizontal="right" vertical="center" wrapText="1"/>
    </xf>
    <xf numFmtId="0" fontId="37" fillId="3" borderId="10" xfId="0" applyFont="1" applyFill="1" applyBorder="1" applyAlignment="1">
      <alignment horizontal="center" vertical="center" wrapText="1"/>
    </xf>
    <xf numFmtId="3" fontId="36" fillId="0" borderId="15" xfId="0" applyNumberFormat="1" applyFont="1" applyBorder="1" applyAlignment="1">
      <alignment horizontal="right" vertical="center" wrapText="1"/>
    </xf>
    <xf numFmtId="165" fontId="36" fillId="0" borderId="0" xfId="226" applyNumberFormat="1" applyFont="1" applyBorder="1" applyAlignment="1">
      <alignment horizontal="right" vertical="center" wrapText="1"/>
    </xf>
    <xf numFmtId="165" fontId="35" fillId="0" borderId="12" xfId="226" applyNumberFormat="1" applyFont="1" applyBorder="1" applyAlignment="1">
      <alignment horizontal="right" vertical="center" wrapText="1"/>
    </xf>
    <xf numFmtId="0" fontId="36" fillId="0" borderId="22" xfId="0" applyFont="1" applyBorder="1" applyAlignment="1">
      <alignment horizontal="left" vertical="center"/>
    </xf>
    <xf numFmtId="167" fontId="36" fillId="0" borderId="31" xfId="0" applyNumberFormat="1" applyFont="1" applyBorder="1" applyAlignment="1">
      <alignment horizontal="right" vertical="center" wrapText="1"/>
    </xf>
    <xf numFmtId="167" fontId="36" fillId="0" borderId="12" xfId="0" applyNumberFormat="1" applyFont="1" applyBorder="1" applyAlignment="1">
      <alignment horizontal="right" vertical="center" wrapText="1"/>
    </xf>
    <xf numFmtId="167" fontId="36" fillId="0" borderId="30" xfId="0" applyNumberFormat="1" applyFont="1" applyBorder="1" applyAlignment="1">
      <alignment horizontal="right" vertical="center" wrapText="1"/>
    </xf>
    <xf numFmtId="3" fontId="36" fillId="0" borderId="6" xfId="0" applyNumberFormat="1" applyFont="1" applyBorder="1" applyAlignment="1">
      <alignment horizontal="right" vertical="center" wrapText="1"/>
    </xf>
    <xf numFmtId="3" fontId="35" fillId="0" borderId="13" xfId="0" applyNumberFormat="1" applyFont="1" applyBorder="1" applyAlignment="1">
      <alignment horizontal="right" vertical="center" wrapText="1"/>
    </xf>
    <xf numFmtId="165" fontId="36" fillId="0" borderId="9" xfId="226" applyNumberFormat="1" applyFont="1" applyBorder="1" applyAlignment="1">
      <alignment horizontal="right" vertical="center" wrapText="1"/>
    </xf>
    <xf numFmtId="3" fontId="36" fillId="0" borderId="0" xfId="0" applyNumberFormat="1" applyFont="1" applyAlignment="1">
      <alignment horizontal="right" vertical="center"/>
    </xf>
    <xf numFmtId="165" fontId="36" fillId="0" borderId="22" xfId="226" applyNumberFormat="1" applyFont="1" applyBorder="1" applyAlignment="1">
      <alignment horizontal="right" vertical="center"/>
    </xf>
    <xf numFmtId="3" fontId="36" fillId="0" borderId="15" xfId="0" applyNumberFormat="1" applyFont="1" applyBorder="1" applyAlignment="1">
      <alignment horizontal="right" vertical="center"/>
    </xf>
    <xf numFmtId="165" fontId="36" fillId="0" borderId="9" xfId="226" applyNumberFormat="1" applyFont="1" applyBorder="1" applyAlignment="1">
      <alignment horizontal="right" vertical="center"/>
    </xf>
    <xf numFmtId="165" fontId="36" fillId="0" borderId="0" xfId="226" applyNumberFormat="1" applyFont="1" applyBorder="1" applyAlignment="1">
      <alignment horizontal="right" vertical="center"/>
    </xf>
    <xf numFmtId="14" fontId="38" fillId="0" borderId="0" xfId="21" applyNumberFormat="1" applyFont="1" applyAlignment="1">
      <alignment horizontal="left"/>
    </xf>
    <xf numFmtId="166" fontId="39" fillId="0" borderId="0" xfId="21" applyNumberFormat="1" applyFont="1"/>
    <xf numFmtId="0" fontId="39" fillId="0" borderId="0" xfId="21" applyFont="1"/>
    <xf numFmtId="0" fontId="25" fillId="0" borderId="0" xfId="0" applyFont="1" applyAlignment="1">
      <alignment vertical="center"/>
    </xf>
    <xf numFmtId="0" fontId="35" fillId="3" borderId="3" xfId="0" applyFont="1" applyFill="1" applyBorder="1" applyAlignment="1">
      <alignment horizontal="center" vertical="center" wrapText="1"/>
    </xf>
    <xf numFmtId="0" fontId="35" fillId="3" borderId="38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36" fillId="0" borderId="40" xfId="0" applyFont="1" applyBorder="1" applyAlignment="1">
      <alignment horizontal="right" vertical="center"/>
    </xf>
    <xf numFmtId="3" fontId="36" fillId="0" borderId="40" xfId="0" applyNumberFormat="1" applyFont="1" applyBorder="1" applyAlignment="1">
      <alignment horizontal="right" vertical="center"/>
    </xf>
    <xf numFmtId="0" fontId="25" fillId="0" borderId="9" xfId="0" applyFont="1" applyBorder="1" applyAlignment="1">
      <alignment horizontal="left" vertical="center"/>
    </xf>
    <xf numFmtId="0" fontId="36" fillId="0" borderId="39" xfId="0" applyFont="1" applyBorder="1" applyAlignment="1">
      <alignment horizontal="right" vertical="center"/>
    </xf>
    <xf numFmtId="3" fontId="36" fillId="0" borderId="9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 wrapText="1"/>
    </xf>
    <xf numFmtId="0" fontId="25" fillId="0" borderId="22" xfId="0" applyFont="1" applyBorder="1" applyAlignment="1">
      <alignment horizontal="center" vertical="center"/>
    </xf>
    <xf numFmtId="166" fontId="25" fillId="0" borderId="9" xfId="0" applyNumberFormat="1" applyFont="1" applyBorder="1"/>
    <xf numFmtId="166" fontId="25" fillId="0" borderId="0" xfId="0" applyNumberFormat="1" applyFont="1"/>
    <xf numFmtId="0" fontId="25" fillId="0" borderId="0" xfId="0" applyFont="1" applyAlignment="1">
      <alignment horizontal="justify" vertical="center"/>
    </xf>
    <xf numFmtId="0" fontId="41" fillId="0" borderId="0" xfId="238" applyFont="1" applyAlignment="1" applyProtection="1">
      <alignment vertical="center"/>
    </xf>
    <xf numFmtId="9" fontId="42" fillId="0" borderId="0" xfId="226" applyFont="1" applyAlignment="1">
      <alignment horizontal="left" vertical="center"/>
    </xf>
    <xf numFmtId="0" fontId="42" fillId="0" borderId="0" xfId="21" applyFont="1" applyAlignment="1">
      <alignment horizontal="left" vertical="center"/>
    </xf>
    <xf numFmtId="0" fontId="25" fillId="0" borderId="0" xfId="0" applyFont="1" applyAlignment="1">
      <alignment horizontal="left"/>
    </xf>
    <xf numFmtId="0" fontId="43" fillId="3" borderId="24" xfId="0" applyFont="1" applyFill="1" applyBorder="1" applyAlignment="1">
      <alignment horizontal="right" vertical="center" wrapText="1"/>
    </xf>
    <xf numFmtId="0" fontId="43" fillId="3" borderId="23" xfId="0" applyFont="1" applyFill="1" applyBorder="1" applyAlignment="1">
      <alignment horizontal="left" vertical="center" wrapText="1"/>
    </xf>
    <xf numFmtId="0" fontId="43" fillId="0" borderId="24" xfId="0" applyFont="1" applyBorder="1" applyAlignment="1">
      <alignment vertical="center" wrapText="1"/>
    </xf>
    <xf numFmtId="0" fontId="43" fillId="0" borderId="22" xfId="0" applyFont="1" applyBorder="1" applyAlignment="1">
      <alignment vertical="center" wrapText="1"/>
    </xf>
    <xf numFmtId="3" fontId="36" fillId="0" borderId="9" xfId="0" applyNumberFormat="1" applyFont="1" applyBorder="1" applyAlignment="1">
      <alignment horizontal="right" vertical="center" wrapText="1"/>
    </xf>
    <xf numFmtId="0" fontId="36" fillId="3" borderId="16" xfId="0" applyFont="1" applyFill="1" applyBorder="1" applyAlignment="1">
      <alignment horizontal="right" vertical="center" wrapText="1"/>
    </xf>
    <xf numFmtId="0" fontId="36" fillId="3" borderId="10" xfId="0" applyFont="1" applyFill="1" applyBorder="1" applyAlignment="1">
      <alignment horizontal="right" vertical="center" wrapText="1"/>
    </xf>
    <xf numFmtId="0" fontId="36" fillId="0" borderId="0" xfId="0" applyFont="1" applyAlignment="1">
      <alignment horizontal="left" vertical="center" wrapText="1"/>
    </xf>
    <xf numFmtId="0" fontId="36" fillId="0" borderId="15" xfId="0" applyFont="1" applyBorder="1" applyAlignment="1">
      <alignment horizontal="right" vertical="center" wrapText="1"/>
    </xf>
    <xf numFmtId="0" fontId="36" fillId="0" borderId="0" xfId="0" applyFont="1" applyAlignment="1">
      <alignment horizontal="right" vertical="center" wrapText="1"/>
    </xf>
    <xf numFmtId="0" fontId="35" fillId="0" borderId="12" xfId="0" applyFont="1" applyBorder="1" applyAlignment="1">
      <alignment horizontal="left" vertical="center" wrapText="1"/>
    </xf>
    <xf numFmtId="0" fontId="47" fillId="0" borderId="0" xfId="21" applyFont="1"/>
    <xf numFmtId="0" fontId="36" fillId="0" borderId="35" xfId="0" applyFont="1" applyBorder="1" applyAlignment="1">
      <alignment horizontal="left" vertical="center" wrapText="1"/>
    </xf>
    <xf numFmtId="0" fontId="40" fillId="0" borderId="34" xfId="0" applyFont="1" applyBorder="1"/>
    <xf numFmtId="165" fontId="36" fillId="0" borderId="24" xfId="226" applyNumberFormat="1" applyFont="1" applyBorder="1" applyAlignment="1">
      <alignment horizontal="right" vertical="center" wrapText="1"/>
    </xf>
    <xf numFmtId="165" fontId="36" fillId="0" borderId="15" xfId="226" applyNumberFormat="1" applyFont="1" applyBorder="1" applyAlignment="1">
      <alignment horizontal="right" vertical="center" wrapText="1"/>
    </xf>
    <xf numFmtId="165" fontId="36" fillId="0" borderId="0" xfId="226" applyNumberFormat="1" applyFont="1" applyAlignment="1">
      <alignment horizontal="right" vertical="center" wrapText="1"/>
    </xf>
    <xf numFmtId="165" fontId="35" fillId="0" borderId="31" xfId="226" applyNumberFormat="1" applyFont="1" applyBorder="1" applyAlignment="1">
      <alignment horizontal="right" vertical="center" wrapText="1"/>
    </xf>
    <xf numFmtId="1" fontId="45" fillId="6" borderId="0" xfId="0" applyNumberFormat="1" applyFont="1" applyFill="1" applyAlignment="1">
      <alignment horizontal="right" vertical="center"/>
    </xf>
    <xf numFmtId="1" fontId="45" fillId="0" borderId="0" xfId="0" applyNumberFormat="1" applyFont="1" applyAlignment="1">
      <alignment horizontal="right" vertical="center"/>
    </xf>
    <xf numFmtId="1" fontId="46" fillId="7" borderId="0" xfId="0" applyNumberFormat="1" applyFont="1" applyFill="1" applyAlignment="1">
      <alignment horizontal="right" vertical="center"/>
    </xf>
    <xf numFmtId="1" fontId="45" fillId="7" borderId="0" xfId="0" applyNumberFormat="1" applyFont="1" applyFill="1" applyAlignment="1">
      <alignment horizontal="right" vertical="center"/>
    </xf>
    <xf numFmtId="1" fontId="46" fillId="7" borderId="30" xfId="0" applyNumberFormat="1" applyFont="1" applyFill="1" applyBorder="1" applyAlignment="1">
      <alignment horizontal="left" vertical="center"/>
    </xf>
    <xf numFmtId="1" fontId="46" fillId="7" borderId="12" xfId="0" applyNumberFormat="1" applyFont="1" applyFill="1" applyBorder="1" applyAlignment="1">
      <alignment horizontal="right" vertical="center"/>
    </xf>
    <xf numFmtId="1" fontId="46" fillId="0" borderId="12" xfId="0" applyNumberFormat="1" applyFont="1" applyBorder="1" applyAlignment="1">
      <alignment horizontal="right" vertical="center"/>
    </xf>
    <xf numFmtId="0" fontId="35" fillId="0" borderId="30" xfId="0" applyFont="1" applyBorder="1" applyAlignment="1">
      <alignment horizontal="center" vertical="center"/>
    </xf>
    <xf numFmtId="3" fontId="40" fillId="0" borderId="41" xfId="0" applyNumberFormat="1" applyFont="1" applyBorder="1"/>
    <xf numFmtId="166" fontId="40" fillId="0" borderId="12" xfId="0" applyNumberFormat="1" applyFont="1" applyBorder="1"/>
    <xf numFmtId="0" fontId="25" fillId="0" borderId="12" xfId="0" applyFont="1" applyBorder="1" applyAlignment="1">
      <alignment horizontal="left" vertical="center"/>
    </xf>
    <xf numFmtId="3" fontId="36" fillId="0" borderId="12" xfId="0" applyNumberFormat="1" applyFont="1" applyBorder="1" applyAlignment="1">
      <alignment horizontal="right" vertical="center"/>
    </xf>
    <xf numFmtId="0" fontId="49" fillId="3" borderId="16" xfId="0" applyFont="1" applyFill="1" applyBorder="1" applyAlignment="1">
      <alignment horizontal="right" vertical="center" wrapText="1"/>
    </xf>
    <xf numFmtId="0" fontId="49" fillId="3" borderId="10" xfId="0" applyFont="1" applyFill="1" applyBorder="1" applyAlignment="1">
      <alignment horizontal="right" vertical="center" wrapText="1"/>
    </xf>
    <xf numFmtId="0" fontId="49" fillId="3" borderId="42" xfId="0" applyFont="1" applyFill="1" applyBorder="1" applyAlignment="1">
      <alignment horizontal="right" vertical="center" wrapText="1"/>
    </xf>
    <xf numFmtId="0" fontId="50" fillId="3" borderId="10" xfId="0" applyFont="1" applyFill="1" applyBorder="1" applyAlignment="1">
      <alignment horizontal="right" vertical="center" wrapText="1"/>
    </xf>
    <xf numFmtId="0" fontId="48" fillId="0" borderId="22" xfId="0" applyFont="1" applyBorder="1" applyAlignment="1">
      <alignment horizontal="left" vertical="center" wrapText="1"/>
    </xf>
    <xf numFmtId="0" fontId="49" fillId="0" borderId="22" xfId="0" applyFont="1" applyBorder="1" applyAlignment="1">
      <alignment horizontal="left" vertical="center" wrapText="1" indent="1"/>
    </xf>
    <xf numFmtId="0" fontId="48" fillId="0" borderId="27" xfId="0" applyFont="1" applyBorder="1" applyAlignment="1">
      <alignment horizontal="left" vertical="center" wrapText="1"/>
    </xf>
    <xf numFmtId="0" fontId="36" fillId="3" borderId="43" xfId="0" applyFont="1" applyFill="1" applyBorder="1" applyAlignment="1">
      <alignment horizontal="right" vertical="center" wrapText="1"/>
    </xf>
    <xf numFmtId="0" fontId="36" fillId="3" borderId="3" xfId="0" applyFont="1" applyFill="1" applyBorder="1" applyAlignment="1">
      <alignment horizontal="right" vertical="center" wrapText="1"/>
    </xf>
    <xf numFmtId="165" fontId="36" fillId="0" borderId="22" xfId="0" applyNumberFormat="1" applyFont="1" applyBorder="1" applyAlignment="1">
      <alignment horizontal="right" vertical="center" wrapText="1"/>
    </xf>
    <xf numFmtId="165" fontId="36" fillId="0" borderId="0" xfId="0" applyNumberFormat="1" applyFont="1" applyAlignment="1">
      <alignment horizontal="right" vertical="center" wrapText="1"/>
    </xf>
    <xf numFmtId="165" fontId="35" fillId="0" borderId="30" xfId="0" applyNumberFormat="1" applyFont="1" applyBorder="1" applyAlignment="1">
      <alignment horizontal="right" vertical="center" wrapText="1"/>
    </xf>
    <xf numFmtId="165" fontId="35" fillId="0" borderId="12" xfId="0" applyNumberFormat="1" applyFont="1" applyBorder="1" applyAlignment="1">
      <alignment horizontal="right" vertical="center" wrapText="1"/>
    </xf>
    <xf numFmtId="165" fontId="36" fillId="0" borderId="36" xfId="0" applyNumberFormat="1" applyFont="1" applyBorder="1" applyAlignment="1">
      <alignment horizontal="right" vertical="center" wrapText="1"/>
    </xf>
    <xf numFmtId="0" fontId="36" fillId="3" borderId="10" xfId="0" applyFont="1" applyFill="1" applyBorder="1" applyAlignment="1">
      <alignment horizontal="center" vertical="center" wrapText="1"/>
    </xf>
    <xf numFmtId="0" fontId="36" fillId="3" borderId="3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vertical="center" wrapText="1"/>
    </xf>
    <xf numFmtId="0" fontId="36" fillId="0" borderId="24" xfId="0" applyFont="1" applyBorder="1" applyAlignment="1">
      <alignment horizontal="right" vertical="center"/>
    </xf>
    <xf numFmtId="3" fontId="36" fillId="0" borderId="24" xfId="0" applyNumberFormat="1" applyFont="1" applyBorder="1" applyAlignment="1">
      <alignment horizontal="right" vertical="center"/>
    </xf>
    <xf numFmtId="0" fontId="36" fillId="0" borderId="22" xfId="0" applyFont="1" applyBorder="1" applyAlignment="1">
      <alignment horizontal="right" vertical="center"/>
    </xf>
    <xf numFmtId="3" fontId="36" fillId="0" borderId="22" xfId="0" applyNumberFormat="1" applyFont="1" applyBorder="1" applyAlignment="1">
      <alignment horizontal="right" vertical="center"/>
    </xf>
    <xf numFmtId="0" fontId="36" fillId="0" borderId="37" xfId="0" applyFont="1" applyBorder="1" applyAlignment="1">
      <alignment horizontal="right" vertical="center"/>
    </xf>
    <xf numFmtId="0" fontId="36" fillId="0" borderId="23" xfId="0" applyFont="1" applyBorder="1" applyAlignment="1">
      <alignment horizontal="right" vertical="center"/>
    </xf>
    <xf numFmtId="3" fontId="36" fillId="0" borderId="23" xfId="0" applyNumberFormat="1" applyFont="1" applyBorder="1" applyAlignment="1">
      <alignment horizontal="right" vertical="center"/>
    </xf>
    <xf numFmtId="0" fontId="52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37" fillId="3" borderId="14" xfId="0" applyFont="1" applyFill="1" applyBorder="1" applyAlignment="1">
      <alignment horizontal="center" vertical="center" wrapText="1"/>
    </xf>
    <xf numFmtId="3" fontId="35" fillId="0" borderId="0" xfId="0" applyNumberFormat="1" applyFont="1" applyAlignment="1">
      <alignment horizontal="right" vertical="center" wrapText="1"/>
    </xf>
    <xf numFmtId="9" fontId="53" fillId="0" borderId="6" xfId="0" applyNumberFormat="1" applyFont="1" applyBorder="1" applyAlignment="1">
      <alignment horizontal="right" vertical="center" wrapText="1"/>
    </xf>
    <xf numFmtId="165" fontId="53" fillId="0" borderId="0" xfId="0" applyNumberFormat="1" applyFont="1" applyAlignment="1">
      <alignment horizontal="right" vertical="center" wrapText="1"/>
    </xf>
    <xf numFmtId="165" fontId="37" fillId="0" borderId="6" xfId="0" applyNumberFormat="1" applyFont="1" applyBorder="1" applyAlignment="1">
      <alignment horizontal="right" vertical="center" wrapText="1"/>
    </xf>
    <xf numFmtId="165" fontId="37" fillId="0" borderId="0" xfId="0" applyNumberFormat="1" applyFont="1" applyAlignment="1">
      <alignment horizontal="right" vertical="center" wrapText="1"/>
    </xf>
    <xf numFmtId="0" fontId="35" fillId="0" borderId="0" xfId="0" applyFont="1" applyAlignment="1">
      <alignment horizontal="right" vertical="center" wrapText="1"/>
    </xf>
    <xf numFmtId="3" fontId="35" fillId="0" borderId="3" xfId="0" applyNumberFormat="1" applyFont="1" applyBorder="1" applyAlignment="1">
      <alignment horizontal="right" vertical="center" wrapText="1"/>
    </xf>
    <xf numFmtId="0" fontId="53" fillId="0" borderId="43" xfId="0" applyFont="1" applyBorder="1" applyAlignment="1">
      <alignment horizontal="right" vertical="center" wrapText="1"/>
    </xf>
    <xf numFmtId="10" fontId="53" fillId="0" borderId="3" xfId="0" applyNumberFormat="1" applyFont="1" applyBorder="1" applyAlignment="1">
      <alignment horizontal="right" vertical="center" wrapText="1"/>
    </xf>
    <xf numFmtId="0" fontId="40" fillId="0" borderId="30" xfId="0" applyFont="1" applyBorder="1" applyAlignment="1">
      <alignment horizontal="center" vertical="center"/>
    </xf>
    <xf numFmtId="0" fontId="25" fillId="0" borderId="32" xfId="0" applyFont="1" applyBorder="1" applyAlignment="1">
      <alignment horizontal="left" vertical="center" wrapText="1"/>
    </xf>
    <xf numFmtId="0" fontId="40" fillId="0" borderId="33" xfId="0" applyFont="1" applyBorder="1" applyAlignment="1">
      <alignment horizontal="left" vertical="center" wrapText="1"/>
    </xf>
    <xf numFmtId="165" fontId="36" fillId="0" borderId="22" xfId="226" applyNumberFormat="1" applyFont="1" applyFill="1" applyBorder="1" applyAlignment="1">
      <alignment horizontal="right" vertical="center" wrapText="1"/>
    </xf>
    <xf numFmtId="165" fontId="36" fillId="0" borderId="0" xfId="226" applyNumberFormat="1" applyFont="1" applyFill="1" applyBorder="1" applyAlignment="1">
      <alignment horizontal="right" vertical="center" wrapText="1"/>
    </xf>
    <xf numFmtId="0" fontId="54" fillId="0" borderId="0" xfId="0" applyFont="1" applyAlignment="1">
      <alignment horizontal="center" vertical="center" wrapText="1"/>
    </xf>
    <xf numFmtId="3" fontId="36" fillId="0" borderId="0" xfId="0" applyNumberFormat="1" applyFont="1" applyAlignment="1">
      <alignment vertical="center" wrapText="1"/>
    </xf>
    <xf numFmtId="10" fontId="36" fillId="0" borderId="0" xfId="0" applyNumberFormat="1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29" fillId="0" borderId="0" xfId="238" applyFont="1" applyFill="1" applyAlignment="1" applyProtection="1">
      <alignment vertical="center"/>
    </xf>
    <xf numFmtId="0" fontId="12" fillId="3" borderId="0" xfId="21" applyFont="1" applyFill="1" applyAlignment="1">
      <alignment horizontal="left" vertical="center" indent="4"/>
    </xf>
    <xf numFmtId="0" fontId="35" fillId="3" borderId="21" xfId="0" applyFont="1" applyFill="1" applyBorder="1" applyAlignment="1">
      <alignment horizontal="center" vertical="center" wrapText="1"/>
    </xf>
    <xf numFmtId="0" fontId="35" fillId="3" borderId="19" xfId="0" applyFont="1" applyFill="1" applyBorder="1" applyAlignment="1">
      <alignment horizontal="center" vertical="center" wrapText="1"/>
    </xf>
    <xf numFmtId="0" fontId="35" fillId="3" borderId="25" xfId="0" applyFont="1" applyFill="1" applyBorder="1" applyAlignment="1">
      <alignment horizontal="center" vertical="center" wrapText="1"/>
    </xf>
    <xf numFmtId="0" fontId="35" fillId="3" borderId="26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43" fillId="0" borderId="12" xfId="0" applyFont="1" applyBorder="1" applyAlignment="1">
      <alignment horizontal="left" vertical="center" wrapText="1"/>
    </xf>
    <xf numFmtId="0" fontId="44" fillId="3" borderId="9" xfId="0" applyFont="1" applyFill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44" fillId="3" borderId="10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35" fillId="3" borderId="29" xfId="0" applyFont="1" applyFill="1" applyBorder="1" applyAlignment="1">
      <alignment horizontal="center" vertical="center" wrapText="1"/>
    </xf>
    <xf numFmtId="0" fontId="35" fillId="3" borderId="9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5" fillId="0" borderId="30" xfId="0" applyFont="1" applyBorder="1" applyAlignment="1">
      <alignment horizontal="left" vertical="center" wrapText="1"/>
    </xf>
    <xf numFmtId="0" fontId="36" fillId="0" borderId="35" xfId="0" applyFont="1" applyBorder="1" applyAlignment="1">
      <alignment horizontal="left" vertical="center" wrapText="1"/>
    </xf>
    <xf numFmtId="0" fontId="36" fillId="0" borderId="30" xfId="0" applyFont="1" applyBorder="1" applyAlignment="1">
      <alignment horizontal="left" vertical="center" wrapText="1"/>
    </xf>
    <xf numFmtId="0" fontId="35" fillId="3" borderId="24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 vertical="center" wrapText="1"/>
    </xf>
    <xf numFmtId="0" fontId="35" fillId="3" borderId="22" xfId="0" applyFont="1" applyFill="1" applyBorder="1" applyAlignment="1">
      <alignment horizontal="center" vertical="center" wrapText="1"/>
    </xf>
    <xf numFmtId="0" fontId="35" fillId="3" borderId="43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35" fillId="3" borderId="23" xfId="0" applyFont="1" applyFill="1" applyBorder="1" applyAlignment="1">
      <alignment horizontal="center" vertical="center" wrapText="1"/>
    </xf>
    <xf numFmtId="0" fontId="48" fillId="3" borderId="24" xfId="0" applyFont="1" applyFill="1" applyBorder="1" applyAlignment="1">
      <alignment horizontal="center" vertical="center" wrapText="1"/>
    </xf>
    <xf numFmtId="0" fontId="48" fillId="3" borderId="23" xfId="0" applyFont="1" applyFill="1" applyBorder="1" applyAlignment="1">
      <alignment horizontal="center" vertical="center" wrapText="1"/>
    </xf>
    <xf numFmtId="0" fontId="48" fillId="3" borderId="26" xfId="0" applyFont="1" applyFill="1" applyBorder="1" applyAlignment="1">
      <alignment horizontal="center" vertical="center" wrapText="1"/>
    </xf>
    <xf numFmtId="0" fontId="48" fillId="3" borderId="19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43" fillId="3" borderId="5" xfId="0" applyFont="1" applyFill="1" applyBorder="1" applyAlignment="1">
      <alignment horizontal="center" vertical="center" wrapText="1"/>
    </xf>
    <xf numFmtId="0" fontId="43" fillId="3" borderId="18" xfId="0" applyFont="1" applyFill="1" applyBorder="1" applyAlignment="1">
      <alignment horizontal="center" vertical="center" wrapText="1"/>
    </xf>
    <xf numFmtId="0" fontId="44" fillId="3" borderId="17" xfId="0" applyFont="1" applyFill="1" applyBorder="1" applyAlignment="1">
      <alignment horizontal="center" vertical="center" wrapText="1"/>
    </xf>
    <xf numFmtId="0" fontId="44" fillId="3" borderId="8" xfId="0" applyFont="1" applyFill="1" applyBorder="1" applyAlignment="1">
      <alignment horizontal="center" vertical="center" wrapText="1"/>
    </xf>
    <xf numFmtId="0" fontId="43" fillId="3" borderId="4" xfId="0" applyFont="1" applyFill="1" applyBorder="1" applyAlignment="1">
      <alignment horizontal="center" vertical="center" wrapText="1"/>
    </xf>
    <xf numFmtId="0" fontId="43" fillId="3" borderId="7" xfId="0" applyFont="1" applyFill="1" applyBorder="1" applyAlignment="1">
      <alignment horizontal="center" vertical="center" wrapText="1"/>
    </xf>
    <xf numFmtId="0" fontId="35" fillId="3" borderId="11" xfId="0" applyFont="1" applyFill="1" applyBorder="1" applyAlignment="1">
      <alignment horizontal="center" vertical="center" wrapText="1"/>
    </xf>
    <xf numFmtId="0" fontId="35" fillId="3" borderId="39" xfId="0" applyFont="1" applyFill="1" applyBorder="1" applyAlignment="1">
      <alignment horizontal="center" vertical="center" wrapText="1"/>
    </xf>
    <xf numFmtId="0" fontId="35" fillId="3" borderId="37" xfId="0" applyFont="1" applyFill="1" applyBorder="1" applyAlignment="1">
      <alignment horizontal="center" vertical="center" wrapText="1"/>
    </xf>
    <xf numFmtId="0" fontId="35" fillId="3" borderId="10" xfId="0" applyFont="1" applyFill="1" applyBorder="1" applyAlignment="1">
      <alignment horizontal="center" vertical="center" wrapText="1"/>
    </xf>
  </cellXfs>
  <cellStyles count="278">
    <cellStyle name="%" xfId="1" xr:uid="{00000000-0005-0000-0000-000000000000}"/>
    <cellStyle name="% 2" xfId="266" xr:uid="{00000000-0005-0000-0000-000001000000}"/>
    <cellStyle name="% 3" xfId="2" xr:uid="{00000000-0005-0000-0000-000002000000}"/>
    <cellStyle name="% 3 2" xfId="3" xr:uid="{00000000-0005-0000-0000-000003000000}"/>
    <cellStyle name="CABECALHO" xfId="4" xr:uid="{00000000-0005-0000-0000-000004000000}"/>
    <cellStyle name="Comma 2" xfId="5" xr:uid="{00000000-0005-0000-0000-000005000000}"/>
    <cellStyle name="Comma 2 2" xfId="6" xr:uid="{00000000-0005-0000-0000-000006000000}"/>
    <cellStyle name="Comma 3" xfId="7" xr:uid="{00000000-0005-0000-0000-000007000000}"/>
    <cellStyle name="Comma 3 2" xfId="240" xr:uid="{00000000-0005-0000-0000-000008000000}"/>
    <cellStyle name="Currency 2" xfId="8" xr:uid="{00000000-0005-0000-0000-000009000000}"/>
    <cellStyle name="Currency 2 2" xfId="236" xr:uid="{00000000-0005-0000-0000-00000A000000}"/>
    <cellStyle name="Currency 2 2 2" xfId="273" xr:uid="{00000000-0005-0000-0000-00000B000000}"/>
    <cellStyle name="Currency 2 3" xfId="269" xr:uid="{00000000-0005-0000-0000-00000C000000}"/>
    <cellStyle name="Currency 2 3 2" xfId="276" xr:uid="{00000000-0005-0000-0000-00000D000000}"/>
    <cellStyle name="Currency 2 4" xfId="272" xr:uid="{00000000-0005-0000-0000-00000E000000}"/>
    <cellStyle name="Currency 3" xfId="268" xr:uid="{00000000-0005-0000-0000-00000F000000}"/>
    <cellStyle name="Currency 3 2" xfId="275" xr:uid="{00000000-0005-0000-0000-000010000000}"/>
    <cellStyle name="DADOS" xfId="9" xr:uid="{00000000-0005-0000-0000-000011000000}"/>
    <cellStyle name="Hiperligação" xfId="238" builtinId="8"/>
    <cellStyle name="Hyperlink 2" xfId="10" xr:uid="{00000000-0005-0000-0000-000013000000}"/>
    <cellStyle name="Hyperlink 2 2" xfId="11" xr:uid="{00000000-0005-0000-0000-000014000000}"/>
    <cellStyle name="Hyperlink 3" xfId="12" xr:uid="{00000000-0005-0000-0000-000015000000}"/>
    <cellStyle name="Normal" xfId="0" builtinId="0"/>
    <cellStyle name="Normal - Style1" xfId="13" xr:uid="{00000000-0005-0000-0000-000017000000}"/>
    <cellStyle name="Normal - Style2" xfId="14" xr:uid="{00000000-0005-0000-0000-000018000000}"/>
    <cellStyle name="Normal - Style3" xfId="15" xr:uid="{00000000-0005-0000-0000-000019000000}"/>
    <cellStyle name="Normal - Style4" xfId="16" xr:uid="{00000000-0005-0000-0000-00001A000000}"/>
    <cellStyle name="Normal - Style5" xfId="17" xr:uid="{00000000-0005-0000-0000-00001B000000}"/>
    <cellStyle name="Normal - Style6" xfId="18" xr:uid="{00000000-0005-0000-0000-00001C000000}"/>
    <cellStyle name="Normal - Style7" xfId="19" xr:uid="{00000000-0005-0000-0000-00001D000000}"/>
    <cellStyle name="Normal - Style8" xfId="20" xr:uid="{00000000-0005-0000-0000-00001E000000}"/>
    <cellStyle name="Normal 10" xfId="21" xr:uid="{00000000-0005-0000-0000-00001F000000}"/>
    <cellStyle name="Normal 10 2" xfId="22" xr:uid="{00000000-0005-0000-0000-000020000000}"/>
    <cellStyle name="Normal 100" xfId="23" xr:uid="{00000000-0005-0000-0000-000021000000}"/>
    <cellStyle name="Normal 101" xfId="24" xr:uid="{00000000-0005-0000-0000-000022000000}"/>
    <cellStyle name="Normal 102" xfId="25" xr:uid="{00000000-0005-0000-0000-000023000000}"/>
    <cellStyle name="Normal 103" xfId="26" xr:uid="{00000000-0005-0000-0000-000024000000}"/>
    <cellStyle name="Normal 104" xfId="27" xr:uid="{00000000-0005-0000-0000-000025000000}"/>
    <cellStyle name="Normal 104 2" xfId="28" xr:uid="{00000000-0005-0000-0000-000026000000}"/>
    <cellStyle name="Normal 105" xfId="29" xr:uid="{00000000-0005-0000-0000-000027000000}"/>
    <cellStyle name="Normal 106" xfId="30" xr:uid="{00000000-0005-0000-0000-000028000000}"/>
    <cellStyle name="Normal 107" xfId="31" xr:uid="{00000000-0005-0000-0000-000029000000}"/>
    <cellStyle name="Normal 108" xfId="32" xr:uid="{00000000-0005-0000-0000-00002A000000}"/>
    <cellStyle name="Normal 109" xfId="33" xr:uid="{00000000-0005-0000-0000-00002B000000}"/>
    <cellStyle name="Normal 11" xfId="34" xr:uid="{00000000-0005-0000-0000-00002C000000}"/>
    <cellStyle name="Normal 11 2" xfId="35" xr:uid="{00000000-0005-0000-0000-00002D000000}"/>
    <cellStyle name="Normal 11 2 2" xfId="241" xr:uid="{00000000-0005-0000-0000-00002E000000}"/>
    <cellStyle name="Normal 110" xfId="36" xr:uid="{00000000-0005-0000-0000-00002F000000}"/>
    <cellStyle name="Normal 110 2" xfId="233" xr:uid="{00000000-0005-0000-0000-000030000000}"/>
    <cellStyle name="Normal 111" xfId="267" xr:uid="{00000000-0005-0000-0000-000031000000}"/>
    <cellStyle name="Normal 111 2" xfId="274" xr:uid="{00000000-0005-0000-0000-000032000000}"/>
    <cellStyle name="Normal 112" xfId="270" xr:uid="{00000000-0005-0000-0000-000033000000}"/>
    <cellStyle name="Normal 112 2" xfId="277" xr:uid="{00000000-0005-0000-0000-000034000000}"/>
    <cellStyle name="Normal 12" xfId="37" xr:uid="{00000000-0005-0000-0000-000035000000}"/>
    <cellStyle name="Normal 12 2" xfId="38" xr:uid="{00000000-0005-0000-0000-000036000000}"/>
    <cellStyle name="Normal 13" xfId="39" xr:uid="{00000000-0005-0000-0000-000037000000}"/>
    <cellStyle name="Normal 13 2" xfId="40" xr:uid="{00000000-0005-0000-0000-000038000000}"/>
    <cellStyle name="Normal 14" xfId="41" xr:uid="{00000000-0005-0000-0000-000039000000}"/>
    <cellStyle name="Normal 14 2" xfId="42" xr:uid="{00000000-0005-0000-0000-00003A000000}"/>
    <cellStyle name="Normal 14 2 2" xfId="242" xr:uid="{00000000-0005-0000-0000-00003B000000}"/>
    <cellStyle name="Normal 15" xfId="43" xr:uid="{00000000-0005-0000-0000-00003C000000}"/>
    <cellStyle name="Normal 15 2" xfId="44" xr:uid="{00000000-0005-0000-0000-00003D000000}"/>
    <cellStyle name="Normal 16" xfId="45" xr:uid="{00000000-0005-0000-0000-00003E000000}"/>
    <cellStyle name="Normal 16 2" xfId="46" xr:uid="{00000000-0005-0000-0000-00003F000000}"/>
    <cellStyle name="Normal 17" xfId="47" xr:uid="{00000000-0005-0000-0000-000040000000}"/>
    <cellStyle name="Normal 17 2" xfId="48" xr:uid="{00000000-0005-0000-0000-000041000000}"/>
    <cellStyle name="Normal 18" xfId="49" xr:uid="{00000000-0005-0000-0000-000042000000}"/>
    <cellStyle name="Normal 18 2" xfId="50" xr:uid="{00000000-0005-0000-0000-000043000000}"/>
    <cellStyle name="Normal 19" xfId="51" xr:uid="{00000000-0005-0000-0000-000044000000}"/>
    <cellStyle name="Normal 19 2" xfId="52" xr:uid="{00000000-0005-0000-0000-000045000000}"/>
    <cellStyle name="Normal 2" xfId="53" xr:uid="{00000000-0005-0000-0000-000046000000}"/>
    <cellStyle name="Normal 2 2" xfId="54" xr:uid="{00000000-0005-0000-0000-000047000000}"/>
    <cellStyle name="Normal 2 2 2" xfId="55" xr:uid="{00000000-0005-0000-0000-000048000000}"/>
    <cellStyle name="Normal 2 2 2 2" xfId="56" xr:uid="{00000000-0005-0000-0000-000049000000}"/>
    <cellStyle name="Normal 2 2 3" xfId="234" xr:uid="{00000000-0005-0000-0000-00004A000000}"/>
    <cellStyle name="Normal 2 3" xfId="235" xr:uid="{00000000-0005-0000-0000-00004B000000}"/>
    <cellStyle name="Normal 20" xfId="57" xr:uid="{00000000-0005-0000-0000-00004C000000}"/>
    <cellStyle name="Normal 20 2" xfId="58" xr:uid="{00000000-0005-0000-0000-00004D000000}"/>
    <cellStyle name="Normal 21" xfId="59" xr:uid="{00000000-0005-0000-0000-00004E000000}"/>
    <cellStyle name="Normal 21 2" xfId="60" xr:uid="{00000000-0005-0000-0000-00004F000000}"/>
    <cellStyle name="Normal 22" xfId="61" xr:uid="{00000000-0005-0000-0000-000050000000}"/>
    <cellStyle name="Normal 22 2" xfId="62" xr:uid="{00000000-0005-0000-0000-000051000000}"/>
    <cellStyle name="Normal 23" xfId="63" xr:uid="{00000000-0005-0000-0000-000052000000}"/>
    <cellStyle name="Normal 23 2" xfId="64" xr:uid="{00000000-0005-0000-0000-000053000000}"/>
    <cellStyle name="Normal 24" xfId="65" xr:uid="{00000000-0005-0000-0000-000054000000}"/>
    <cellStyle name="Normal 24 2" xfId="66" xr:uid="{00000000-0005-0000-0000-000055000000}"/>
    <cellStyle name="Normal 25" xfId="67" xr:uid="{00000000-0005-0000-0000-000056000000}"/>
    <cellStyle name="Normal 25 2" xfId="68" xr:uid="{00000000-0005-0000-0000-000057000000}"/>
    <cellStyle name="Normal 26" xfId="69" xr:uid="{00000000-0005-0000-0000-000058000000}"/>
    <cellStyle name="Normal 26 2" xfId="70" xr:uid="{00000000-0005-0000-0000-000059000000}"/>
    <cellStyle name="Normal 27" xfId="71" xr:uid="{00000000-0005-0000-0000-00005A000000}"/>
    <cellStyle name="Normal 27 2" xfId="72" xr:uid="{00000000-0005-0000-0000-00005B000000}"/>
    <cellStyle name="Normal 28" xfId="73" xr:uid="{00000000-0005-0000-0000-00005C000000}"/>
    <cellStyle name="Normal 28 2" xfId="74" xr:uid="{00000000-0005-0000-0000-00005D000000}"/>
    <cellStyle name="Normal 29" xfId="75" xr:uid="{00000000-0005-0000-0000-00005E000000}"/>
    <cellStyle name="Normal 29 2" xfId="76" xr:uid="{00000000-0005-0000-0000-00005F000000}"/>
    <cellStyle name="Normal 3" xfId="77" xr:uid="{00000000-0005-0000-0000-000060000000}"/>
    <cellStyle name="Normal 3 2" xfId="78" xr:uid="{00000000-0005-0000-0000-000061000000}"/>
    <cellStyle name="Normal 3 2 2" xfId="79" xr:uid="{00000000-0005-0000-0000-000062000000}"/>
    <cellStyle name="Normal 3 3" xfId="80" xr:uid="{00000000-0005-0000-0000-000063000000}"/>
    <cellStyle name="Normal 3 4" xfId="81" xr:uid="{00000000-0005-0000-0000-000064000000}"/>
    <cellStyle name="Normal 30" xfId="82" xr:uid="{00000000-0005-0000-0000-000065000000}"/>
    <cellStyle name="Normal 30 2" xfId="83" xr:uid="{00000000-0005-0000-0000-000066000000}"/>
    <cellStyle name="Normal 31" xfId="84" xr:uid="{00000000-0005-0000-0000-000067000000}"/>
    <cellStyle name="Normal 31 2" xfId="85" xr:uid="{00000000-0005-0000-0000-000068000000}"/>
    <cellStyle name="Normal 32" xfId="86" xr:uid="{00000000-0005-0000-0000-000069000000}"/>
    <cellStyle name="Normal 32 2" xfId="87" xr:uid="{00000000-0005-0000-0000-00006A000000}"/>
    <cellStyle name="Normal 33" xfId="88" xr:uid="{00000000-0005-0000-0000-00006B000000}"/>
    <cellStyle name="Normal 33 2" xfId="89" xr:uid="{00000000-0005-0000-0000-00006C000000}"/>
    <cellStyle name="Normal 34" xfId="90" xr:uid="{00000000-0005-0000-0000-00006D000000}"/>
    <cellStyle name="Normal 34 2" xfId="91" xr:uid="{00000000-0005-0000-0000-00006E000000}"/>
    <cellStyle name="Normal 35" xfId="92" xr:uid="{00000000-0005-0000-0000-00006F000000}"/>
    <cellStyle name="Normal 35 2" xfId="93" xr:uid="{00000000-0005-0000-0000-000070000000}"/>
    <cellStyle name="Normal 36" xfId="94" xr:uid="{00000000-0005-0000-0000-000071000000}"/>
    <cellStyle name="Normal 36 2" xfId="95" xr:uid="{00000000-0005-0000-0000-000072000000}"/>
    <cellStyle name="Normal 37" xfId="96" xr:uid="{00000000-0005-0000-0000-000073000000}"/>
    <cellStyle name="Normal 37 2" xfId="97" xr:uid="{00000000-0005-0000-0000-000074000000}"/>
    <cellStyle name="Normal 38" xfId="98" xr:uid="{00000000-0005-0000-0000-000075000000}"/>
    <cellStyle name="Normal 38 2" xfId="99" xr:uid="{00000000-0005-0000-0000-000076000000}"/>
    <cellStyle name="Normal 39" xfId="100" xr:uid="{00000000-0005-0000-0000-000077000000}"/>
    <cellStyle name="Normal 39 2" xfId="101" xr:uid="{00000000-0005-0000-0000-000078000000}"/>
    <cellStyle name="Normal 4" xfId="102" xr:uid="{00000000-0005-0000-0000-000079000000}"/>
    <cellStyle name="Normal 4 2" xfId="243" xr:uid="{00000000-0005-0000-0000-00007A000000}"/>
    <cellStyle name="Normal 4 3" xfId="244" xr:uid="{00000000-0005-0000-0000-00007B000000}"/>
    <cellStyle name="Normal 40" xfId="103" xr:uid="{00000000-0005-0000-0000-00007C000000}"/>
    <cellStyle name="Normal 40 2" xfId="104" xr:uid="{00000000-0005-0000-0000-00007D000000}"/>
    <cellStyle name="Normal 41" xfId="105" xr:uid="{00000000-0005-0000-0000-00007E000000}"/>
    <cellStyle name="Normal 41 2" xfId="106" xr:uid="{00000000-0005-0000-0000-00007F000000}"/>
    <cellStyle name="Normal 42" xfId="107" xr:uid="{00000000-0005-0000-0000-000080000000}"/>
    <cellStyle name="Normal 42 2" xfId="108" xr:uid="{00000000-0005-0000-0000-000081000000}"/>
    <cellStyle name="Normal 43" xfId="109" xr:uid="{00000000-0005-0000-0000-000082000000}"/>
    <cellStyle name="Normal 43 2" xfId="110" xr:uid="{00000000-0005-0000-0000-000083000000}"/>
    <cellStyle name="Normal 44" xfId="111" xr:uid="{00000000-0005-0000-0000-000084000000}"/>
    <cellStyle name="Normal 44 2" xfId="112" xr:uid="{00000000-0005-0000-0000-000085000000}"/>
    <cellStyle name="Normal 45" xfId="113" xr:uid="{00000000-0005-0000-0000-000086000000}"/>
    <cellStyle name="Normal 45 2" xfId="114" xr:uid="{00000000-0005-0000-0000-000087000000}"/>
    <cellStyle name="Normal 46" xfId="115" xr:uid="{00000000-0005-0000-0000-000088000000}"/>
    <cellStyle name="Normal 46 2" xfId="116" xr:uid="{00000000-0005-0000-0000-000089000000}"/>
    <cellStyle name="Normal 47" xfId="117" xr:uid="{00000000-0005-0000-0000-00008A000000}"/>
    <cellStyle name="Normal 47 2" xfId="118" xr:uid="{00000000-0005-0000-0000-00008B000000}"/>
    <cellStyle name="Normal 48" xfId="119" xr:uid="{00000000-0005-0000-0000-00008C000000}"/>
    <cellStyle name="Normal 48 2" xfId="120" xr:uid="{00000000-0005-0000-0000-00008D000000}"/>
    <cellStyle name="Normal 49" xfId="121" xr:uid="{00000000-0005-0000-0000-00008E000000}"/>
    <cellStyle name="Normal 49 2" xfId="122" xr:uid="{00000000-0005-0000-0000-00008F000000}"/>
    <cellStyle name="Normal 5" xfId="123" xr:uid="{00000000-0005-0000-0000-000090000000}"/>
    <cellStyle name="Normal 5 2" xfId="124" xr:uid="{00000000-0005-0000-0000-000091000000}"/>
    <cellStyle name="Normal 5 2 2" xfId="245" xr:uid="{00000000-0005-0000-0000-000092000000}"/>
    <cellStyle name="Normal 5 2 2 2" xfId="246" xr:uid="{00000000-0005-0000-0000-000093000000}"/>
    <cellStyle name="Normal 5 2 2 2 2" xfId="247" xr:uid="{00000000-0005-0000-0000-000094000000}"/>
    <cellStyle name="Normal 5 2 2 2 3" xfId="248" xr:uid="{00000000-0005-0000-0000-000095000000}"/>
    <cellStyle name="Normal 5 2 3" xfId="249" xr:uid="{00000000-0005-0000-0000-000096000000}"/>
    <cellStyle name="Normal 5 2 4" xfId="250" xr:uid="{00000000-0005-0000-0000-000097000000}"/>
    <cellStyle name="Normal 5 3" xfId="251" xr:uid="{00000000-0005-0000-0000-000098000000}"/>
    <cellStyle name="Normal 5 3 2" xfId="252" xr:uid="{00000000-0005-0000-0000-000099000000}"/>
    <cellStyle name="Normal 5 3 3" xfId="253" xr:uid="{00000000-0005-0000-0000-00009A000000}"/>
    <cellStyle name="Normal 5 4" xfId="254" xr:uid="{00000000-0005-0000-0000-00009B000000}"/>
    <cellStyle name="Normal 5 5" xfId="255" xr:uid="{00000000-0005-0000-0000-00009C000000}"/>
    <cellStyle name="Normal 50" xfId="125" xr:uid="{00000000-0005-0000-0000-00009D000000}"/>
    <cellStyle name="Normal 50 2" xfId="126" xr:uid="{00000000-0005-0000-0000-00009E000000}"/>
    <cellStyle name="Normal 51" xfId="127" xr:uid="{00000000-0005-0000-0000-00009F000000}"/>
    <cellStyle name="Normal 51 2" xfId="128" xr:uid="{00000000-0005-0000-0000-0000A0000000}"/>
    <cellStyle name="Normal 52" xfId="129" xr:uid="{00000000-0005-0000-0000-0000A1000000}"/>
    <cellStyle name="Normal 52 2" xfId="130" xr:uid="{00000000-0005-0000-0000-0000A2000000}"/>
    <cellStyle name="Normal 53" xfId="131" xr:uid="{00000000-0005-0000-0000-0000A3000000}"/>
    <cellStyle name="Normal 53 2" xfId="132" xr:uid="{00000000-0005-0000-0000-0000A4000000}"/>
    <cellStyle name="Normal 54" xfId="133" xr:uid="{00000000-0005-0000-0000-0000A5000000}"/>
    <cellStyle name="Normal 54 2" xfId="134" xr:uid="{00000000-0005-0000-0000-0000A6000000}"/>
    <cellStyle name="Normal 55" xfId="135" xr:uid="{00000000-0005-0000-0000-0000A7000000}"/>
    <cellStyle name="Normal 55 2" xfId="136" xr:uid="{00000000-0005-0000-0000-0000A8000000}"/>
    <cellStyle name="Normal 56" xfId="137" xr:uid="{00000000-0005-0000-0000-0000A9000000}"/>
    <cellStyle name="Normal 56 2" xfId="138" xr:uid="{00000000-0005-0000-0000-0000AA000000}"/>
    <cellStyle name="Normal 57" xfId="139" xr:uid="{00000000-0005-0000-0000-0000AB000000}"/>
    <cellStyle name="Normal 57 2" xfId="140" xr:uid="{00000000-0005-0000-0000-0000AC000000}"/>
    <cellStyle name="Normal 58" xfId="141" xr:uid="{00000000-0005-0000-0000-0000AD000000}"/>
    <cellStyle name="Normal 58 2" xfId="142" xr:uid="{00000000-0005-0000-0000-0000AE000000}"/>
    <cellStyle name="Normal 59" xfId="143" xr:uid="{00000000-0005-0000-0000-0000AF000000}"/>
    <cellStyle name="Normal 59 2" xfId="144" xr:uid="{00000000-0005-0000-0000-0000B0000000}"/>
    <cellStyle name="Normal 6" xfId="145" xr:uid="{00000000-0005-0000-0000-0000B1000000}"/>
    <cellStyle name="Normal 6 2" xfId="146" xr:uid="{00000000-0005-0000-0000-0000B2000000}"/>
    <cellStyle name="Normal 6 3" xfId="147" xr:uid="{00000000-0005-0000-0000-0000B3000000}"/>
    <cellStyle name="Normal 60" xfId="148" xr:uid="{00000000-0005-0000-0000-0000B4000000}"/>
    <cellStyle name="Normal 60 2" xfId="149" xr:uid="{00000000-0005-0000-0000-0000B5000000}"/>
    <cellStyle name="Normal 61" xfId="150" xr:uid="{00000000-0005-0000-0000-0000B6000000}"/>
    <cellStyle name="Normal 61 2" xfId="151" xr:uid="{00000000-0005-0000-0000-0000B7000000}"/>
    <cellStyle name="Normal 62" xfId="152" xr:uid="{00000000-0005-0000-0000-0000B8000000}"/>
    <cellStyle name="Normal 62 2" xfId="153" xr:uid="{00000000-0005-0000-0000-0000B9000000}"/>
    <cellStyle name="Normal 63" xfId="154" xr:uid="{00000000-0005-0000-0000-0000BA000000}"/>
    <cellStyle name="Normal 63 2" xfId="155" xr:uid="{00000000-0005-0000-0000-0000BB000000}"/>
    <cellStyle name="Normal 64" xfId="156" xr:uid="{00000000-0005-0000-0000-0000BC000000}"/>
    <cellStyle name="Normal 64 2" xfId="157" xr:uid="{00000000-0005-0000-0000-0000BD000000}"/>
    <cellStyle name="Normal 65" xfId="158" xr:uid="{00000000-0005-0000-0000-0000BE000000}"/>
    <cellStyle name="Normal 65 2" xfId="159" xr:uid="{00000000-0005-0000-0000-0000BF000000}"/>
    <cellStyle name="Normal 66" xfId="160" xr:uid="{00000000-0005-0000-0000-0000C0000000}"/>
    <cellStyle name="Normal 66 2" xfId="161" xr:uid="{00000000-0005-0000-0000-0000C1000000}"/>
    <cellStyle name="Normal 67" xfId="162" xr:uid="{00000000-0005-0000-0000-0000C2000000}"/>
    <cellStyle name="Normal 67 2" xfId="163" xr:uid="{00000000-0005-0000-0000-0000C3000000}"/>
    <cellStyle name="Normal 68" xfId="164" xr:uid="{00000000-0005-0000-0000-0000C4000000}"/>
    <cellStyle name="Normal 68 2" xfId="165" xr:uid="{00000000-0005-0000-0000-0000C5000000}"/>
    <cellStyle name="Normal 69" xfId="166" xr:uid="{00000000-0005-0000-0000-0000C6000000}"/>
    <cellStyle name="Normal 69 2" xfId="167" xr:uid="{00000000-0005-0000-0000-0000C7000000}"/>
    <cellStyle name="Normal 7" xfId="168" xr:uid="{00000000-0005-0000-0000-0000C8000000}"/>
    <cellStyle name="Normal 7 2" xfId="169" xr:uid="{00000000-0005-0000-0000-0000C9000000}"/>
    <cellStyle name="Normal 70" xfId="170" xr:uid="{00000000-0005-0000-0000-0000CA000000}"/>
    <cellStyle name="Normal 70 2" xfId="171" xr:uid="{00000000-0005-0000-0000-0000CB000000}"/>
    <cellStyle name="Normal 71" xfId="172" xr:uid="{00000000-0005-0000-0000-0000CC000000}"/>
    <cellStyle name="Normal 71 2" xfId="173" xr:uid="{00000000-0005-0000-0000-0000CD000000}"/>
    <cellStyle name="Normal 72" xfId="174" xr:uid="{00000000-0005-0000-0000-0000CE000000}"/>
    <cellStyle name="Normal 72 2" xfId="175" xr:uid="{00000000-0005-0000-0000-0000CF000000}"/>
    <cellStyle name="Normal 73" xfId="176" xr:uid="{00000000-0005-0000-0000-0000D0000000}"/>
    <cellStyle name="Normal 73 2" xfId="177" xr:uid="{00000000-0005-0000-0000-0000D1000000}"/>
    <cellStyle name="Normal 74" xfId="178" xr:uid="{00000000-0005-0000-0000-0000D2000000}"/>
    <cellStyle name="Normal 74 2" xfId="179" xr:uid="{00000000-0005-0000-0000-0000D3000000}"/>
    <cellStyle name="Normal 75" xfId="180" xr:uid="{00000000-0005-0000-0000-0000D4000000}"/>
    <cellStyle name="Normal 75 2" xfId="181" xr:uid="{00000000-0005-0000-0000-0000D5000000}"/>
    <cellStyle name="Normal 76" xfId="182" xr:uid="{00000000-0005-0000-0000-0000D6000000}"/>
    <cellStyle name="Normal 76 2" xfId="183" xr:uid="{00000000-0005-0000-0000-0000D7000000}"/>
    <cellStyle name="Normal 77" xfId="184" xr:uid="{00000000-0005-0000-0000-0000D8000000}"/>
    <cellStyle name="Normal 77 2" xfId="185" xr:uid="{00000000-0005-0000-0000-0000D9000000}"/>
    <cellStyle name="Normal 78" xfId="186" xr:uid="{00000000-0005-0000-0000-0000DA000000}"/>
    <cellStyle name="Normal 78 2" xfId="187" xr:uid="{00000000-0005-0000-0000-0000DB000000}"/>
    <cellStyle name="Normal 79" xfId="188" xr:uid="{00000000-0005-0000-0000-0000DC000000}"/>
    <cellStyle name="Normal 79 2" xfId="189" xr:uid="{00000000-0005-0000-0000-0000DD000000}"/>
    <cellStyle name="Normal 8" xfId="190" xr:uid="{00000000-0005-0000-0000-0000DE000000}"/>
    <cellStyle name="Normal 8 2" xfId="191" xr:uid="{00000000-0005-0000-0000-0000DF000000}"/>
    <cellStyle name="Normal 80" xfId="192" xr:uid="{00000000-0005-0000-0000-0000E0000000}"/>
    <cellStyle name="Normal 80 2" xfId="193" xr:uid="{00000000-0005-0000-0000-0000E1000000}"/>
    <cellStyle name="Normal 81" xfId="194" xr:uid="{00000000-0005-0000-0000-0000E2000000}"/>
    <cellStyle name="Normal 81 2" xfId="195" xr:uid="{00000000-0005-0000-0000-0000E3000000}"/>
    <cellStyle name="Normal 82" xfId="196" xr:uid="{00000000-0005-0000-0000-0000E4000000}"/>
    <cellStyle name="Normal 82 2" xfId="197" xr:uid="{00000000-0005-0000-0000-0000E5000000}"/>
    <cellStyle name="Normal 83" xfId="198" xr:uid="{00000000-0005-0000-0000-0000E6000000}"/>
    <cellStyle name="Normal 83 2" xfId="199" xr:uid="{00000000-0005-0000-0000-0000E7000000}"/>
    <cellStyle name="Normal 84" xfId="200" xr:uid="{00000000-0005-0000-0000-0000E8000000}"/>
    <cellStyle name="Normal 84 2" xfId="201" xr:uid="{00000000-0005-0000-0000-0000E9000000}"/>
    <cellStyle name="Normal 85" xfId="202" xr:uid="{00000000-0005-0000-0000-0000EA000000}"/>
    <cellStyle name="Normal 85 2" xfId="203" xr:uid="{00000000-0005-0000-0000-0000EB000000}"/>
    <cellStyle name="Normal 86" xfId="204" xr:uid="{00000000-0005-0000-0000-0000EC000000}"/>
    <cellStyle name="Normal 86 2" xfId="205" xr:uid="{00000000-0005-0000-0000-0000ED000000}"/>
    <cellStyle name="Normal 87" xfId="206" xr:uid="{00000000-0005-0000-0000-0000EE000000}"/>
    <cellStyle name="Normal 87 2" xfId="207" xr:uid="{00000000-0005-0000-0000-0000EF000000}"/>
    <cellStyle name="Normal 88" xfId="208" xr:uid="{00000000-0005-0000-0000-0000F0000000}"/>
    <cellStyle name="Normal 88 2" xfId="209" xr:uid="{00000000-0005-0000-0000-0000F1000000}"/>
    <cellStyle name="Normal 89" xfId="210" xr:uid="{00000000-0005-0000-0000-0000F2000000}"/>
    <cellStyle name="Normal 89 2" xfId="211" xr:uid="{00000000-0005-0000-0000-0000F3000000}"/>
    <cellStyle name="Normal 89 3" xfId="256" xr:uid="{00000000-0005-0000-0000-0000F4000000}"/>
    <cellStyle name="Normal 89 4" xfId="257" xr:uid="{00000000-0005-0000-0000-0000F5000000}"/>
    <cellStyle name="Normal 9" xfId="212" xr:uid="{00000000-0005-0000-0000-0000F6000000}"/>
    <cellStyle name="Normal 9 2" xfId="213" xr:uid="{00000000-0005-0000-0000-0000F7000000}"/>
    <cellStyle name="Normal 90" xfId="214" xr:uid="{00000000-0005-0000-0000-0000F8000000}"/>
    <cellStyle name="Normal 90 2" xfId="215" xr:uid="{00000000-0005-0000-0000-0000F9000000}"/>
    <cellStyle name="Normal 90 3" xfId="271" xr:uid="{00000000-0005-0000-0000-0000FA000000}"/>
    <cellStyle name="Normal 91" xfId="216" xr:uid="{00000000-0005-0000-0000-0000FB000000}"/>
    <cellStyle name="Normal 92" xfId="217" xr:uid="{00000000-0005-0000-0000-0000FC000000}"/>
    <cellStyle name="Normal 93" xfId="218" xr:uid="{00000000-0005-0000-0000-0000FD000000}"/>
    <cellStyle name="Normal 94" xfId="219" xr:uid="{00000000-0005-0000-0000-0000FE000000}"/>
    <cellStyle name="Normal 95" xfId="220" xr:uid="{00000000-0005-0000-0000-0000FF000000}"/>
    <cellStyle name="Normal 96" xfId="221" xr:uid="{00000000-0005-0000-0000-000000010000}"/>
    <cellStyle name="Normal 97" xfId="222" xr:uid="{00000000-0005-0000-0000-000001010000}"/>
    <cellStyle name="Normal 98" xfId="223" xr:uid="{00000000-0005-0000-0000-000002010000}"/>
    <cellStyle name="Normal 99" xfId="224" xr:uid="{00000000-0005-0000-0000-000003010000}"/>
    <cellStyle name="NUMLINHA" xfId="225" xr:uid="{00000000-0005-0000-0000-000005010000}"/>
    <cellStyle name="NUMLINHA 2" xfId="258" xr:uid="{00000000-0005-0000-0000-000006010000}"/>
    <cellStyle name="Percent 2" xfId="227" xr:uid="{00000000-0005-0000-0000-000008010000}"/>
    <cellStyle name="Percent 2 2" xfId="228" xr:uid="{00000000-0005-0000-0000-000009010000}"/>
    <cellStyle name="Percent 2 2 2" xfId="259" xr:uid="{00000000-0005-0000-0000-00000A010000}"/>
    <cellStyle name="Percent 2 2 2 2" xfId="239" xr:uid="{00000000-0005-0000-0000-00000B010000}"/>
    <cellStyle name="Percent 3" xfId="229" xr:uid="{00000000-0005-0000-0000-00000C010000}"/>
    <cellStyle name="Percent 3 2" xfId="237" xr:uid="{00000000-0005-0000-0000-00000D010000}"/>
    <cellStyle name="Percent 3 2 2" xfId="260" xr:uid="{00000000-0005-0000-0000-00000E010000}"/>
    <cellStyle name="Percent 4" xfId="230" xr:uid="{00000000-0005-0000-0000-00000F010000}"/>
    <cellStyle name="Percent 4 2" xfId="261" xr:uid="{00000000-0005-0000-0000-000010010000}"/>
    <cellStyle name="Percent 5" xfId="262" xr:uid="{00000000-0005-0000-0000-000011010000}"/>
    <cellStyle name="Percent 6" xfId="263" xr:uid="{00000000-0005-0000-0000-000012010000}"/>
    <cellStyle name="Percentagem" xfId="226" builtinId="5"/>
    <cellStyle name="Percentagem 2" xfId="264" xr:uid="{00000000-0005-0000-0000-000013010000}"/>
    <cellStyle name="QDTITULO" xfId="231" xr:uid="{00000000-0005-0000-0000-000014010000}"/>
    <cellStyle name="TITCOLUNA" xfId="232" xr:uid="{00000000-0005-0000-0000-000015010000}"/>
    <cellStyle name="TITCOLUNA 2" xfId="265" xr:uid="{00000000-0005-0000-0000-000016010000}"/>
  </cellStyles>
  <dxfs count="0"/>
  <tableStyles count="0" defaultTableStyle="TableStyleMedium9" defaultPivotStyle="PivotStyleLight16"/>
  <colors>
    <mruColors>
      <color rgb="FF4F81BD"/>
      <color rgb="FF376091"/>
      <color rgb="FFDCE6F1"/>
      <color rgb="FF99FF99"/>
      <color rgb="FFC3D4E7"/>
      <color rgb="FFB2C8E0"/>
      <color rgb="FFC6D6E8"/>
      <color rgb="FFA8C1DC"/>
      <color rgb="FFC0D2E6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39757</xdr:colOff>
      <xdr:row>1</xdr:row>
      <xdr:rowOff>46384</xdr:rowOff>
    </xdr:from>
    <xdr:to>
      <xdr:col>1</xdr:col>
      <xdr:colOff>86139</xdr:colOff>
      <xdr:row>1</xdr:row>
      <xdr:rowOff>243178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7DBA4A-4F1E-5BA5-E42A-707B63E80DEF}"/>
            </a:ext>
          </a:extLst>
        </xdr:cNvPr>
        <xdr:cNvSpPr/>
      </xdr:nvSpPr>
      <xdr:spPr>
        <a:xfrm>
          <a:off x="39757" y="298175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CDD215-3EC8-4CD5-ADAA-2CF867DC921B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D507CE-AD94-4E84-9C17-4C2794DCC29D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1126434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9590E2-81EF-46A0-9E9B-8E10603A3592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1126434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EF50C4-4268-4565-9A98-B0F3B0146D6B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AA33C4-DFD7-4880-BECF-1D0E5B93D375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1126434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E7298C-279F-4CB0-BE79-037F7667C76D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13018</xdr:colOff>
      <xdr:row>2</xdr:row>
      <xdr:rowOff>13017</xdr:rowOff>
    </xdr:from>
    <xdr:to>
      <xdr:col>0</xdr:col>
      <xdr:colOff>1515745</xdr:colOff>
      <xdr:row>4</xdr:row>
      <xdr:rowOff>5024</xdr:rowOff>
    </xdr:to>
    <xdr:cxnSp macro="">
      <xdr:nvCxnSpPr>
        <xdr:cNvPr id="2" name="Conexão reta 1">
          <a:extLst>
            <a:ext uri="{FF2B5EF4-FFF2-40B4-BE49-F238E27FC236}">
              <a16:creationId xmlns:a16="http://schemas.microsoft.com/office/drawing/2014/main" id="{BBD6E886-880F-4F0B-8B41-398F5037A040}"/>
            </a:ext>
          </a:extLst>
        </xdr:cNvPr>
        <xdr:cNvCxnSpPr/>
      </xdr:nvCxnSpPr>
      <xdr:spPr>
        <a:xfrm>
          <a:off x="13018" y="385734"/>
          <a:ext cx="1502727" cy="389573"/>
        </a:xfrm>
        <a:prstGeom prst="line">
          <a:avLst/>
        </a:prstGeom>
        <a:ln w="3175">
          <a:solidFill>
            <a:srgbClr val="4F81B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1126434</xdr:colOff>
      <xdr:row>1</xdr:row>
      <xdr:rowOff>196794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4EF492-ABD6-455B-8179-B166C63381F2}"/>
            </a:ext>
          </a:extLst>
        </xdr:cNvPr>
        <xdr:cNvSpPr/>
      </xdr:nvSpPr>
      <xdr:spPr>
        <a:xfrm>
          <a:off x="0" y="251791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4E9C39-A83F-4BE3-ABCF-BF5EFD57335B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C1499F-49AA-404F-AC1D-181144A208C6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227085-6FC5-47A4-8FC2-7BF4977B439E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62FEBB-3DBB-46A6-BE82-FA0B7562C2EC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7E37C5-13D7-482A-B8B2-587E97DD4B9D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A96CBD-BD14-41B3-BBCA-76EB5793290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F78A1D-E440-4C03-B7CA-BB69CEAF1262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112977-C8EF-44C8-920A-2E5BDABC36A0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58BC45-DAC9-4302-A3E0-702C3F3B55A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F98ECB-288D-4D54-B024-8A084A52958B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D2F5AF-9034-4F06-9DE1-CDBE8AF8C351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48BF49-043F-46E0-A7AB-B73D6A0AD08E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F7E95F-1459-43FA-A03A-BD7D1511CAE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99BB6-1DA3-4749-9EB4-937A51D0323D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4DF845-4FC8-4F0B-8182-46824712F78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1126434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40A508-758A-4104-8120-B258E0C90191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395BE8-D935-4E83-B075-62B5D75C0E8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487785-F4CB-4A79-A134-C0A7F5798C01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438E7-4867-4F53-A740-A4FE9CB0C3A3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E83020-B098-4D47-BC95-94DCFE60116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FD6E4A-1608-4CA8-B7F3-F5482E81D325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CD8972-FB3B-41F7-B16C-4E2635ACAFEE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0F72A7-ACE4-464B-BBAE-236FBC2E3B11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25A4BD-05F0-4FA2-BDD9-DD723C3AE90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1ED9E0-9B6D-4DA9-A7F1-1630550D9445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3B8D67-48A8-4CE8-8171-229F05E64770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ED1DCA-97CE-45D3-B50D-410EDBE6CBDF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06542F-5828-4CB5-AF67-9BD432886388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15E531-32EF-4157-9944-1EB9205B480D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9683E4-F733-472B-9933-C45560CDBB4C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252C46-2571-47AD-8B4B-7BFC001E1525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79FB58-D3B6-4289-87CA-E185D949AAD2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12C18C-D3CA-405D-9538-056A714001A9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A646B-465E-45C0-B8A5-A2B1663339FF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F42CF2-C55E-4198-BDCB-09096A94CF41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7AFFD4-94F4-4E5C-B760-FC8E2F4FADB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8533D3-8940-4867-9C56-FC1A5AF4422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A41524-9EEC-4FE6-9D74-7BD6C9A0C996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FA6136-0211-4B18-9A44-0529349615CF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F80C64-95BA-45A2-A754-3A2BF7233370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29F798-B786-4509-BCE6-578D7773B1A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DB9DD3-9AE2-42CB-8650-CEC894D946F9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1FA384-B03F-4CF6-963E-728AC1C0DCAD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221E38-9DE6-4655-9DD8-897FC3CB47C6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C33DD1-1AA4-48CC-B71C-AE014FF40272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1126434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BAFB19-A5B3-4EAE-A713-295EFC6B01B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13F331-D687-4336-9A91-F83B9FD924C1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58615</xdr:colOff>
      <xdr:row>1</xdr:row>
      <xdr:rowOff>43962</xdr:rowOff>
    </xdr:from>
    <xdr:to>
      <xdr:col>2</xdr:col>
      <xdr:colOff>227567</xdr:colOff>
      <xdr:row>1</xdr:row>
      <xdr:rowOff>240756</xdr:rowOff>
    </xdr:to>
    <xdr:sp macro="" textlink="">
      <xdr:nvSpPr>
        <xdr:cNvPr id="3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C0155D-F8BC-45A6-83AF-91C17DB2F42F}"/>
            </a:ext>
          </a:extLst>
        </xdr:cNvPr>
        <xdr:cNvSpPr/>
      </xdr:nvSpPr>
      <xdr:spPr>
        <a:xfrm>
          <a:off x="58615" y="293077"/>
          <a:ext cx="1304625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1126434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A3B8A2-3230-41C8-AD8D-592F3DAF5090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EFB300-7DA7-4E9A-8175-BF6046EDDAA0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E7EC3-8774-4BC4-9D48-2E87CE451EF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4379A7-4EE1-45F6-9B99-3FBBDCF609A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3FFB86-58BD-490F-AEC6-2297A7909220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DE90FB-AAAB-4BAC-B2AB-1B5EAA79EF9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676DF1-3BDA-4024-B665-61B82197DA53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37609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D4948"/>
      </a:dk2>
      <a:lt2>
        <a:srgbClr val="969594"/>
      </a:lt2>
      <a:accent1>
        <a:srgbClr val="F7D117"/>
      </a:accent1>
      <a:accent2>
        <a:srgbClr val="8A8F05"/>
      </a:accent2>
      <a:accent3>
        <a:srgbClr val="000B73"/>
      </a:accent3>
      <a:accent4>
        <a:srgbClr val="F7D117"/>
      </a:accent4>
      <a:accent5>
        <a:srgbClr val="8A8F05"/>
      </a:accent5>
      <a:accent6>
        <a:srgbClr val="000B73"/>
      </a:accent6>
      <a:hlink>
        <a:srgbClr val="F7D117"/>
      </a:hlink>
      <a:folHlink>
        <a:srgbClr val="F7D11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90DC2-41A4-47C1-AF41-F11FCB2D54AD}">
  <dimension ref="A1:F87"/>
  <sheetViews>
    <sheetView showGridLines="0" tabSelected="1" workbookViewId="0">
      <pane ySplit="5" topLeftCell="A6" activePane="bottomLeft" state="frozen"/>
      <selection pane="bottomLeft" activeCell="B1" sqref="B1"/>
    </sheetView>
  </sheetViews>
  <sheetFormatPr defaultColWidth="9.109375" defaultRowHeight="14.4" x14ac:dyDescent="0.3"/>
  <cols>
    <col min="1" max="1" width="102.5546875" style="14" customWidth="1"/>
    <col min="2" max="16384" width="9.109375" style="14"/>
  </cols>
  <sheetData>
    <row r="1" spans="1:1" ht="23.25" customHeight="1" x14ac:dyDescent="0.3">
      <c r="A1" s="38" t="s">
        <v>141</v>
      </c>
    </row>
    <row r="2" spans="1:1" ht="8.25" customHeight="1" x14ac:dyDescent="0.3">
      <c r="A2" s="36"/>
    </row>
    <row r="3" spans="1:1" ht="18" x14ac:dyDescent="0.3">
      <c r="A3" s="37" t="s">
        <v>33</v>
      </c>
    </row>
    <row r="4" spans="1:1" ht="7.5" customHeight="1" x14ac:dyDescent="0.3">
      <c r="A4" s="27"/>
    </row>
    <row r="5" spans="1:1" ht="18" x14ac:dyDescent="0.3">
      <c r="A5" s="37" t="s">
        <v>328</v>
      </c>
    </row>
    <row r="6" spans="1:1" x14ac:dyDescent="0.3">
      <c r="A6" s="22"/>
    </row>
    <row r="7" spans="1:1" x14ac:dyDescent="0.3">
      <c r="A7" s="23" t="s">
        <v>142</v>
      </c>
    </row>
    <row r="8" spans="1:1" x14ac:dyDescent="0.3">
      <c r="A8" s="27"/>
    </row>
    <row r="9" spans="1:1" x14ac:dyDescent="0.3">
      <c r="A9" s="28" t="str">
        <f>'1.1'!A1</f>
        <v>Quadro 1.1 Sinistralidade em Portugal por mês</v>
      </c>
    </row>
    <row r="10" spans="1:1" x14ac:dyDescent="0.3">
      <c r="A10" s="28" t="str">
        <f>'1.2'!A1</f>
        <v>Quadro 1.2 Sinistralidade em Portugal por dia da semana</v>
      </c>
    </row>
    <row r="11" spans="1:1" x14ac:dyDescent="0.3">
      <c r="A11" s="28" t="str">
        <f>'1.3'!A1</f>
        <v>Quadro 1.3 Sinistralidade em Portugal por período horário</v>
      </c>
    </row>
    <row r="12" spans="1:1" x14ac:dyDescent="0.3">
      <c r="A12" s="28" t="str">
        <f>'1.4'!A1</f>
        <v>Quadro 1.4 Sinistralidade em Portugal por fatores atmosféricos</v>
      </c>
    </row>
    <row r="13" spans="1:1" x14ac:dyDescent="0.3">
      <c r="A13" s="173" t="str">
        <f>'1.5'!A1</f>
        <v>Quadro 1.5 Sinistralidade em Portugal por condições de luminosidade</v>
      </c>
    </row>
    <row r="14" spans="1:1" x14ac:dyDescent="0.3">
      <c r="A14" s="28" t="str">
        <f>'1.6'!A1</f>
        <v>Quadro 1.6 Sinistralidade em Portugal por natureza do acidente</v>
      </c>
    </row>
    <row r="15" spans="1:1" x14ac:dyDescent="0.3">
      <c r="A15" s="28" t="str">
        <f>'1.7'!A1</f>
        <v>Quadro 1.7 Sinistralidade em Portugal por natureza detalhada do acidente</v>
      </c>
    </row>
    <row r="16" spans="1:1" x14ac:dyDescent="0.3">
      <c r="A16" s="28" t="str">
        <f>'1.8'!A1</f>
        <v>Quadro 1.8 Sinistralidade em Portugal por localização do acidente</v>
      </c>
    </row>
    <row r="17" spans="1:1" x14ac:dyDescent="0.3">
      <c r="A17" s="28" t="str">
        <f>'1.9'!A1</f>
        <v>Quadro 1.9 Sinistralidade em Portugal por tipo de via</v>
      </c>
    </row>
    <row r="18" spans="1:1" x14ac:dyDescent="0.3">
      <c r="A18" s="28" t="str">
        <f>'1.10'!A1</f>
        <v>Quadro 1.10 Sinistralidade em Portugal por distrito e RA</v>
      </c>
    </row>
    <row r="19" spans="1:1" x14ac:dyDescent="0.3">
      <c r="A19" s="29"/>
    </row>
    <row r="20" spans="1:1" x14ac:dyDescent="0.3">
      <c r="A20" s="23" t="s">
        <v>143</v>
      </c>
    </row>
    <row r="21" spans="1:1" x14ac:dyDescent="0.3">
      <c r="A21" s="30"/>
    </row>
    <row r="22" spans="1:1" x14ac:dyDescent="0.3">
      <c r="A22" s="31" t="str">
        <f>'2.1'!A1</f>
        <v>Quadro 2.1 Veículos intervenientes em acidentes com vítimas em Portugal por categoria e natureza do acidente</v>
      </c>
    </row>
    <row r="23" spans="1:1" x14ac:dyDescent="0.3">
      <c r="A23" s="32" t="str">
        <f>'2.2'!A1</f>
        <v>Quadro 2.2 Veículos intervenientes em acidentes com vítimas em Portugal por categoria e idade do veículo</v>
      </c>
    </row>
    <row r="24" spans="1:1" x14ac:dyDescent="0.3">
      <c r="A24" s="32" t="s">
        <v>349</v>
      </c>
    </row>
    <row r="25" spans="1:1" x14ac:dyDescent="0.3">
      <c r="A25" s="29"/>
    </row>
    <row r="26" spans="1:1" x14ac:dyDescent="0.3">
      <c r="A26" s="23" t="s">
        <v>144</v>
      </c>
    </row>
    <row r="27" spans="1:1" x14ac:dyDescent="0.3">
      <c r="A27" s="29"/>
    </row>
    <row r="28" spans="1:1" x14ac:dyDescent="0.3">
      <c r="A28" s="31" t="str">
        <f>'3.1'!A1</f>
        <v>Quadro 3.1 Vítimas em Portugal por categoria de utente</v>
      </c>
    </row>
    <row r="29" spans="1:1" x14ac:dyDescent="0.3">
      <c r="A29" s="31" t="str">
        <f>'3.2'!A1</f>
        <v>Quadro 3.2 Vítimas em Portugal por categoria de veículo</v>
      </c>
    </row>
    <row r="30" spans="1:1" x14ac:dyDescent="0.3">
      <c r="A30" s="31" t="str">
        <f>'3.3'!A1</f>
        <v>Quadro 3.3 Vítimas mortais em Portugal por veículo, segundo o principal outro veículo no acidente, 2022</v>
      </c>
    </row>
    <row r="31" spans="1:1" x14ac:dyDescent="0.3">
      <c r="A31" s="31" t="str">
        <f>'3.4'!A1</f>
        <v>Quadro 3.4 Vítimas em Portugal por sexo</v>
      </c>
    </row>
    <row r="32" spans="1:1" x14ac:dyDescent="0.3">
      <c r="A32" s="31" t="str">
        <f>'3.5'!A1</f>
        <v>Quadro 3.5 Vítimas em Portugal por grupo etário</v>
      </c>
    </row>
    <row r="33" spans="1:1" x14ac:dyDescent="0.3">
      <c r="A33" s="31" t="str">
        <f>'3.6'!A1</f>
        <v>Quadro 3.6 Vítimas mortais em Portugal por milhão de habitantes, segundo o grupo etário</v>
      </c>
    </row>
    <row r="34" spans="1:1" x14ac:dyDescent="0.3">
      <c r="A34" s="29"/>
    </row>
    <row r="35" spans="1:1" x14ac:dyDescent="0.3">
      <c r="A35" s="23" t="s">
        <v>145</v>
      </c>
    </row>
    <row r="36" spans="1:1" x14ac:dyDescent="0.3">
      <c r="A36" s="33"/>
    </row>
    <row r="37" spans="1:1" x14ac:dyDescent="0.3">
      <c r="A37" s="31" t="str">
        <f>'4.1'!A1</f>
        <v>Quadro 4.1 Peões vítimas em Portugal por regiões NUTS I</v>
      </c>
    </row>
    <row r="38" spans="1:1" x14ac:dyDescent="0.3">
      <c r="A38" s="31" t="str">
        <f>'4.2'!A1</f>
        <v>Quadro 4.2 Evolução peões vítimas em Portugal, 2018 a 2022</v>
      </c>
    </row>
    <row r="39" spans="1:1" x14ac:dyDescent="0.3">
      <c r="A39" s="31" t="str">
        <f>'4.3'!A1</f>
        <v>Quadro 4.3 Peões vítimas em Portugal por mês</v>
      </c>
    </row>
    <row r="40" spans="1:1" x14ac:dyDescent="0.3">
      <c r="A40" s="32" t="str">
        <f>'4.4'!A1</f>
        <v>Quadro 4.4 Peões vítimas em Portugal por dia da semana</v>
      </c>
    </row>
    <row r="41" spans="1:1" x14ac:dyDescent="0.3">
      <c r="A41" s="31" t="str">
        <f>'4.5'!A1</f>
        <v>Quadro 4.5 Peões vítimas em Portugal por período horário</v>
      </c>
    </row>
    <row r="42" spans="1:1" x14ac:dyDescent="0.3">
      <c r="A42" s="32" t="str">
        <f>'4.6'!A1</f>
        <v>Quadro 4.6 Peões vítimas em Portugal por fatores atmosféricos</v>
      </c>
    </row>
    <row r="43" spans="1:1" x14ac:dyDescent="0.3">
      <c r="A43" s="32" t="str">
        <f>'4.7'!A1</f>
        <v>Quadro 4.7 Peões vítimas em Portugal segundo a luminosidade</v>
      </c>
    </row>
    <row r="44" spans="1:1" x14ac:dyDescent="0.3">
      <c r="A44" s="32" t="str">
        <f>'4.8'!A1</f>
        <v>Quadro 4.8 Peões vítimas em Portugal segundo a localização</v>
      </c>
    </row>
    <row r="45" spans="1:1" x14ac:dyDescent="0.3">
      <c r="A45" s="32" t="str">
        <f>'4.9'!A1</f>
        <v>Quadro 4.9 Peões vítimas em Portugal por tipo de via</v>
      </c>
    </row>
    <row r="46" spans="1:1" x14ac:dyDescent="0.3">
      <c r="A46" s="34" t="str">
        <f>'4.10'!A1</f>
        <v>Quadro 4.10 Peões vítimas em Portugal por distrito e RA</v>
      </c>
    </row>
    <row r="47" spans="1:1" x14ac:dyDescent="0.3">
      <c r="A47" s="31" t="str">
        <f>'4.11'!A1</f>
        <v>Quadro 4.11 Peões vítimas em Portugal por ação do peão</v>
      </c>
    </row>
    <row r="48" spans="1:1" x14ac:dyDescent="0.3">
      <c r="A48" s="31" t="str">
        <f>'4.12'!A1</f>
        <v>Quadro 4.12 Peões vítimas em Portugal por sexo</v>
      </c>
    </row>
    <row r="49" spans="1:1" x14ac:dyDescent="0.3">
      <c r="A49" s="31" t="str">
        <f>'4.13'!A1</f>
        <v>Quadro 4.13 Peões vítimas em Portugal por grupo etário</v>
      </c>
    </row>
    <row r="50" spans="1:1" x14ac:dyDescent="0.3">
      <c r="A50" s="33"/>
    </row>
    <row r="51" spans="1:1" x14ac:dyDescent="0.3">
      <c r="A51" s="23" t="s">
        <v>146</v>
      </c>
    </row>
    <row r="52" spans="1:1" x14ac:dyDescent="0.3">
      <c r="A52" s="33"/>
    </row>
    <row r="53" spans="1:1" x14ac:dyDescent="0.3">
      <c r="A53" s="31" t="str">
        <f>'5.1'!A1</f>
        <v>Quadro 5.1 Passageiros vítimas em Portugal, por NUTS I</v>
      </c>
    </row>
    <row r="54" spans="1:1" x14ac:dyDescent="0.3">
      <c r="A54" s="31" t="str">
        <f>'5.2'!A1</f>
        <v>Quadro 5.2 Passageiros vítimas em Portugal, 2018 a 2022</v>
      </c>
    </row>
    <row r="55" spans="1:1" x14ac:dyDescent="0.3">
      <c r="A55" s="31" t="str">
        <f>'5.3'!A1</f>
        <v>Quadro 5.3 Passageiros vítimas em Portugal por mês</v>
      </c>
    </row>
    <row r="56" spans="1:1" x14ac:dyDescent="0.3">
      <c r="A56" s="31" t="str">
        <f>'5.4'!A1</f>
        <v>Quadro 5.4 Passageiros vítimas em Portugal por dia da semana</v>
      </c>
    </row>
    <row r="57" spans="1:1" x14ac:dyDescent="0.3">
      <c r="A57" s="31" t="str">
        <f>'5.5'!A1</f>
        <v>Quadro 5.5 Passageiros vítimas em Portugal por período horário</v>
      </c>
    </row>
    <row r="58" spans="1:1" x14ac:dyDescent="0.3">
      <c r="A58" s="31" t="str">
        <f>'5.6'!A1</f>
        <v>Quadro 5.6 Passageiros vítimas em Portugal por fatores atmosféricos</v>
      </c>
    </row>
    <row r="59" spans="1:1" x14ac:dyDescent="0.3">
      <c r="A59" s="31" t="str">
        <f>'5.7'!A1</f>
        <v>Quadro 5.7 Passageiros vítimas em Portugal por luminosidade</v>
      </c>
    </row>
    <row r="60" spans="1:1" x14ac:dyDescent="0.3">
      <c r="A60" s="31" t="str">
        <f>'5.8'!A1</f>
        <v>Quadro 5.8 Passageiros vítimas em Portugal por natureza do acidente</v>
      </c>
    </row>
    <row r="61" spans="1:1" x14ac:dyDescent="0.3">
      <c r="A61" s="31" t="str">
        <f>'5.9'!A1</f>
        <v>Quadro 5.9 Passageiros vítimas em Portugal por localização</v>
      </c>
    </row>
    <row r="62" spans="1:1" x14ac:dyDescent="0.3">
      <c r="A62" s="31" t="str">
        <f>'5.10'!A1</f>
        <v>Quadro 5.10 Passageiros vítimas em Portugal por tipo de via</v>
      </c>
    </row>
    <row r="63" spans="1:1" x14ac:dyDescent="0.3">
      <c r="A63" s="31" t="str">
        <f>'5.11'!A1</f>
        <v>Quadro 5.11 Passageiros vítimas em Portugal por distrito e RA</v>
      </c>
    </row>
    <row r="64" spans="1:1" x14ac:dyDescent="0.3">
      <c r="A64" s="31" t="str">
        <f>'5.12'!A1</f>
        <v>Quadro 5.12 Passageiros vítimas em Portugal por grupo etário</v>
      </c>
    </row>
    <row r="65" spans="1:6" x14ac:dyDescent="0.3">
      <c r="A65" s="31" t="str">
        <f>'5.13'!A1</f>
        <v>Quadro 5.13 Passageiros vítimas em Portugal por acesssório de segurança</v>
      </c>
    </row>
    <row r="66" spans="1:6" ht="15" customHeight="1" x14ac:dyDescent="0.3">
      <c r="A66" s="31" t="str">
        <f>'5.14'!A1</f>
        <v>Quadro 5.14 Passageiros vítimas em Portugal por sexo</v>
      </c>
    </row>
    <row r="67" spans="1:6" x14ac:dyDescent="0.3">
      <c r="A67" s="33"/>
    </row>
    <row r="68" spans="1:6" x14ac:dyDescent="0.3">
      <c r="A68" s="23" t="s">
        <v>147</v>
      </c>
    </row>
    <row r="69" spans="1:6" x14ac:dyDescent="0.3">
      <c r="A69" s="33"/>
    </row>
    <row r="70" spans="1:6" x14ac:dyDescent="0.3">
      <c r="A70" s="31" t="str">
        <f>'6.1'!A1</f>
        <v>Quadro 6.1 Condutores vítimas em Portugal por região NUTS I</v>
      </c>
    </row>
    <row r="71" spans="1:6" x14ac:dyDescent="0.3">
      <c r="A71" s="31" t="str">
        <f>'6.2'!A1</f>
        <v>Quadro 6.2 Evolução dos condutores vítimas em Portugal, 2018 a 2022</v>
      </c>
    </row>
    <row r="72" spans="1:6" x14ac:dyDescent="0.3">
      <c r="A72" s="31" t="str">
        <f>'6.3'!A1</f>
        <v>Quadro 6.3 Condutores vítimas em Portugal por mês</v>
      </c>
    </row>
    <row r="73" spans="1:6" x14ac:dyDescent="0.3">
      <c r="A73" s="31" t="str">
        <f>'6.4'!A1</f>
        <v>Quadro 6.4 Condutores vítimas em Portugal por dia da semana</v>
      </c>
    </row>
    <row r="74" spans="1:6" x14ac:dyDescent="0.3">
      <c r="A74" s="31" t="str">
        <f>'6.5'!A1</f>
        <v>Quadro 6.5 Condutores vítimas em Portugal por período horário</v>
      </c>
    </row>
    <row r="75" spans="1:6" x14ac:dyDescent="0.3">
      <c r="A75" s="31" t="str">
        <f>'6.6'!A1</f>
        <v>Quadro 6.6 Condutores vítimas em Portugal por fatores atmosféricos</v>
      </c>
    </row>
    <row r="76" spans="1:6" x14ac:dyDescent="0.3">
      <c r="A76" s="31" t="str">
        <f>'6.7'!A1</f>
        <v>Quadro 6.7 Condutores vítimas em Portugal por luminosidade</v>
      </c>
    </row>
    <row r="77" spans="1:6" x14ac:dyDescent="0.3">
      <c r="A77" s="31" t="str">
        <f>'6.8'!A1</f>
        <v>Quadro 6.8 Condutores vítimas em Portugal por natureza do acidente</v>
      </c>
    </row>
    <row r="78" spans="1:6" x14ac:dyDescent="0.3">
      <c r="A78" s="34" t="str">
        <f>'6.9'!A1</f>
        <v>Quadro 6.9 Condutores vítimas em Portugal por localização</v>
      </c>
      <c r="B78" s="21"/>
      <c r="C78" s="21"/>
      <c r="D78" s="21"/>
      <c r="E78" s="21"/>
      <c r="F78" s="21"/>
    </row>
    <row r="79" spans="1:6" x14ac:dyDescent="0.3">
      <c r="A79" s="31" t="str">
        <f>'6.10'!A1</f>
        <v>Quadro 6.10 Condutores vítimas em Portugal por tipo de via</v>
      </c>
    </row>
    <row r="80" spans="1:6" x14ac:dyDescent="0.3">
      <c r="A80" s="31" t="str">
        <f>'6.11'!A1</f>
        <v>Quadro 6.11 Condutores vítimas em Portugal por distrito e RA</v>
      </c>
    </row>
    <row r="81" spans="1:1" x14ac:dyDescent="0.3">
      <c r="A81" s="31" t="str">
        <f>'6.12'!A1</f>
        <v>Quadro 6.12 Condutores vítimas em Portugal por situação da licença de condução</v>
      </c>
    </row>
    <row r="82" spans="1:1" x14ac:dyDescent="0.3">
      <c r="A82" s="31" t="str">
        <f>'6.13'!A1</f>
        <v>Quadro 6.13 Condutores vítimas em Portugal por categoria de veículo</v>
      </c>
    </row>
    <row r="83" spans="1:1" x14ac:dyDescent="0.3">
      <c r="A83" s="31" t="str">
        <f>'6.14'!A1</f>
        <v>Quadro 6.14 Condutores vítimas em Portugal por ações dos condutores</v>
      </c>
    </row>
    <row r="84" spans="1:1" x14ac:dyDescent="0.3">
      <c r="A84" s="31" t="str">
        <f>'6.15'!A1</f>
        <v>Quadro 6.15 Condutores vítimas em Portugal por sexo</v>
      </c>
    </row>
    <row r="85" spans="1:1" x14ac:dyDescent="0.3">
      <c r="A85" s="31" t="str">
        <f>'6.16'!A1</f>
        <v>Quadro 6.16 Condutores vítimas em Portugal por acessórios de segurança</v>
      </c>
    </row>
    <row r="86" spans="1:1" x14ac:dyDescent="0.3">
      <c r="A86" s="31" t="str">
        <f>'6.17'!A1</f>
        <v>Quadro 6.17 Condutores vítimas em Portugal por grupo etário</v>
      </c>
    </row>
    <row r="87" spans="1:1" ht="10.5" customHeight="1" thickBot="1" x14ac:dyDescent="0.35">
      <c r="A87" s="35"/>
    </row>
  </sheetData>
  <phoneticPr fontId="21" type="noConversion"/>
  <hyperlinks>
    <hyperlink ref="A9" location="'1.1'!A1" display="'1.1'!A1" xr:uid="{E632DE65-5726-4712-B88A-9415087BBEE3}"/>
    <hyperlink ref="A10" location="'1.2'!A1" display="'1.2'!A1" xr:uid="{583152C3-1929-49E8-944E-003289E085D7}"/>
    <hyperlink ref="A11" location="'1.3'!A1" display="'1.3'!A1" xr:uid="{DB55B227-B31A-4716-AC4A-F017E9790DAE}"/>
    <hyperlink ref="A12" location="'1.4'!A1" display="'1.4'!A1" xr:uid="{5221E133-A05A-42F0-9EB8-F3598FC44C46}"/>
    <hyperlink ref="A13" location="'1.5'!A1" display="'1.5'!A1" xr:uid="{12FBC39E-7FDE-4D32-BDFA-8BAE3EB0F907}"/>
    <hyperlink ref="A14" location="'1.6'!A1" display="'1.6'!A1" xr:uid="{D43B22FF-E445-4D8F-AF94-ECD5E54566E4}"/>
    <hyperlink ref="A15" location="'1.7'!A1" display="'1.7'!A1" xr:uid="{5B6CCBBA-99B8-4CE7-B57B-E879C1057D33}"/>
    <hyperlink ref="A16" location="'1.8'!A1" display="'1.8'!A1" xr:uid="{2FE0D24B-6C0C-4754-AB5B-4ABB6FD1B239}"/>
    <hyperlink ref="A17" location="'1.9'!A1" display="'1.9'!A1" xr:uid="{057D011B-4A27-4863-9939-2D90C85BF5BB}"/>
    <hyperlink ref="A18" location="'1.10'!A1" display="'1.10'!A1" xr:uid="{4D587B61-5CE9-4D79-9A19-D1007C80E8FD}"/>
    <hyperlink ref="A22" location="'2.1'!A1" display="Quadro 2.1" xr:uid="{1D531D6B-DDFA-4BF1-B3B4-B10FF2FD0E86}"/>
    <hyperlink ref="A23" location="'2.2'!A1" display="'2.2'!A1" xr:uid="{903D78E0-C28B-485A-9A9E-ECB128E121A8}"/>
    <hyperlink ref="A28" location="'3.1'!A1" display="Quadro 3.1" xr:uid="{752DC712-823A-450C-A8A6-C0F275012615}"/>
    <hyperlink ref="A29" location="'3.2'!A1" display="Quadro 3.2" xr:uid="{5271C106-7865-4F40-810F-49B6021A4E60}"/>
    <hyperlink ref="A31" location="'3.4'!A1" display="'3.4'!A1" xr:uid="{A13FFF3D-924A-4C52-87BA-C037540A90D8}"/>
    <hyperlink ref="A32" location="'3.5'!A1" display="'3.5'!A1" xr:uid="{6217D054-22E3-4F79-835D-A6B5C540D701}"/>
    <hyperlink ref="A33" location="'3.6'!A1" display="'3.6'!A1" xr:uid="{10F6927B-5155-4B39-BEFC-E055C2116EF0}"/>
    <hyperlink ref="A37" location="'4.1'!A1" display="Quadro 4.1" xr:uid="{37C52F88-4A72-48D2-B104-2CD1E72E0048}"/>
    <hyperlink ref="A38" location="'4.2'!A1" display="Quadro 4.2" xr:uid="{61C6DF37-F030-4352-9C3E-C6105D0FCD7B}"/>
    <hyperlink ref="A39" location="'4.3'!A1" display="Quadro 4.3" xr:uid="{AD097EDB-A2F9-435B-AB5C-F682109D6329}"/>
    <hyperlink ref="A40" location="'4.4'!A1" display="'4.4'!A1" xr:uid="{9815DD43-2B4B-475F-88FC-07B46A26E788}"/>
    <hyperlink ref="A41" location="'4.5'!A1" display="Quadro 4.5" xr:uid="{57A1CD63-2A4B-407B-AE7B-9EA828ACAC49}"/>
    <hyperlink ref="A42" location="'4.6'!A1" display="'4.6'!A1" xr:uid="{D7F52372-62E4-41F8-A2F4-266EBD56CD2E}"/>
    <hyperlink ref="A43" location="'4.7'!A1" display="'4.7'!A1" xr:uid="{0038AD12-F56B-47A5-9FE0-685701C11C04}"/>
    <hyperlink ref="A44" location="'4.8'!A1" display="'4.8'!A1" xr:uid="{BD1C5F4F-DE91-40BC-8AAD-932B4A56E52C}"/>
    <hyperlink ref="A47" location="'4.11'!A1" display="Quadro 4.11" xr:uid="{D52AD680-6C18-4544-A833-D72CA550E4B2}"/>
    <hyperlink ref="A48" location="'4.12'!A1" display="Quadro 4.12" xr:uid="{06254F6D-AF72-4C8D-AAEE-5D0F54034B47}"/>
    <hyperlink ref="A53" location="'5.1'!A1" display="Quadro 5.1" xr:uid="{514F80F3-3818-4D8E-8A0D-F72CD22B45B2}"/>
    <hyperlink ref="A54" location="'5.2'!A1" display="Quadro 5.2" xr:uid="{F6E7678E-3570-437C-9927-D0E98A3C1CE4}"/>
    <hyperlink ref="A55" location="'5.3'!A1" display="Quadro 5.3" xr:uid="{2DCB21CE-7CB7-4CDC-BA82-B9DB8E3BEC02}"/>
    <hyperlink ref="A56" location="'5.4'!A1" display="Quadro 5.4" xr:uid="{19CE2614-FF09-4279-9E15-350BDBB1CE61}"/>
    <hyperlink ref="A57" location="'5.5'!A1" display="Quadro 5.5" xr:uid="{8BD776F1-8557-41A4-A4C4-B616C64177D9}"/>
    <hyperlink ref="A58" location="'5.6'!A1" display="Quadro 5.6" xr:uid="{D1737510-4972-4AEF-A431-70FC7A320CDE}"/>
    <hyperlink ref="A59" location="'5.7'!A1" display="Quadro 5.7" xr:uid="{85E4F0F2-78AC-4D2F-A38C-50311D8674CB}"/>
    <hyperlink ref="A60" location="'5.8'!A1" display="Quadro 5.8" xr:uid="{7088063B-2BC1-4906-A227-53A9BB2DEE3B}"/>
    <hyperlink ref="A61" location="'5.9'!A1" display="Quadro 5.9" xr:uid="{10A84067-7D88-40C8-BA58-F301F91A20FA}"/>
    <hyperlink ref="A62" location="'5.10'!A1" display="Quadro 5.10" xr:uid="{0A8AE4AA-F470-472D-8C08-EFBFB4295B58}"/>
    <hyperlink ref="A63" location="'5.11'!A1" display="Quadro 5.11" xr:uid="{EBEF8205-C0C2-4625-805D-EE51BA5CAB9A}"/>
    <hyperlink ref="A64" location="'5.12'!A1" display="Quadro 5.12" xr:uid="{A2257FBF-F0DB-4154-ADF7-16ADBEDC988A}"/>
    <hyperlink ref="A65" location="'5.13'!A1" display="Quadro 5.13" xr:uid="{5AF072A9-A862-4B76-A67A-77CA0A5C0400}"/>
    <hyperlink ref="A66" location="'5.14'!A1" display="Quadro 5.14" xr:uid="{1DE423B2-A932-4E1F-AEE5-1F42C00245DC}"/>
    <hyperlink ref="A70" location="'6.1'!A1" display="Quadro 6.1" xr:uid="{94924217-3A38-4B3F-BBC7-6883FEB2A555}"/>
    <hyperlink ref="A71" location="'6.2'!A1" display="Quadro 6.2" xr:uid="{B8D6CD49-7093-4D2A-8B6C-ED0369D76E9A}"/>
    <hyperlink ref="A72" location="'6.3'!A1" display="Quadro 6.3" xr:uid="{2C677C88-F7B2-41BB-A1B0-C4EB4CE014F4}"/>
    <hyperlink ref="A73" location="'6.4'!A1" display="Quadro 6.4" xr:uid="{59BA383A-490E-41CF-8106-CF0FB1508BA9}"/>
    <hyperlink ref="A74" location="'6.5'!A1" display="Quadro 6.5" xr:uid="{56A89BB9-3F42-4610-A420-8232B1C533A1}"/>
    <hyperlink ref="A75" location="'6.6'!A1" display="Quadro 6.6" xr:uid="{249850B3-27CE-4756-9D45-C5F66D6542B3}"/>
    <hyperlink ref="A76" location="'6.7'!A1" display="Quadro 6.7" xr:uid="{7D3E1B33-C01D-45F7-A84F-2B3E81117172}"/>
    <hyperlink ref="A77" location="'6.8'!A1" display="Quadro 6.8" xr:uid="{0A2D1602-7A88-4170-98F5-5602017B9343}"/>
    <hyperlink ref="A79" location="'6.10'!A1" display="Quadro 6.10" xr:uid="{A7666F7C-D84E-4DF2-B1BE-03185E9BC629}"/>
    <hyperlink ref="A80" location="'6.11'!A1" display="Quadro 6.11" xr:uid="{6F5BC20E-3FFF-4249-A535-6AB68313FEFC}"/>
    <hyperlink ref="A81" location="'6.12'!A1" display="Quadro 6.12" xr:uid="{A49687A4-0A86-4219-AF18-3904F61B5461}"/>
    <hyperlink ref="A82" location="'6.13'!A1" display="Quadro 6.13" xr:uid="{3D2A443D-6C76-4E43-A60D-BA313CD3FDA7}"/>
    <hyperlink ref="A83" location="'6.14'!A1" display="Quadro 6.14" xr:uid="{4F1613B7-6D7B-4911-8F0E-19A063A10E34}"/>
    <hyperlink ref="A84" location="'6.15'!A1" display="Quadro 6.15" xr:uid="{E26F5B57-9215-46F7-97B8-32A2FA12ADB6}"/>
    <hyperlink ref="A85" location="'6.16'!A1" display="Quadro 6.16" xr:uid="{29C925ED-D067-4ECA-A43F-42E6639D99F7}"/>
    <hyperlink ref="A86" location="'6.17'!A1" display="Quadro 6.17" xr:uid="{FE63809C-3906-46BB-9F4E-A355D24070A4}"/>
    <hyperlink ref="A49" location="'4.13'!A1" display="'4.13'!A1" xr:uid="{80585E4A-8614-4FF9-80CB-5E4C40530BB8}"/>
    <hyperlink ref="A45" location="'4.9'!A1" display="'4.9'!A1" xr:uid="{01AC5A0E-C013-4721-9BFE-4CF801F9EE7B}"/>
    <hyperlink ref="A46" location="'4.10'!A1" display="'4.10'!A1" xr:uid="{0F61B815-15C0-4158-B81F-C7DA574D7EAF}"/>
    <hyperlink ref="A78" location="'6.9'!A1" display="'6.9'!A1" xr:uid="{357E2099-299E-4250-BF61-8E6D3D0C7124}"/>
    <hyperlink ref="A30" location="'3.3'!A1" display="'3.3'!A1" xr:uid="{97ACAB68-D376-4A07-ABE6-16543EB357D6}"/>
    <hyperlink ref="A24" location="'2.3'!A1" display="Quadro 2.3  Veículos intervenientes em acidentes com vítimas em Portugal por NUTSI e categoria de veículo" xr:uid="{8D0E3121-B24C-4C9D-A492-70FB0B6B8629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E5DE-97F9-4BDA-A042-2BF87D0C3D60}">
  <dimension ref="A1:Q33"/>
  <sheetViews>
    <sheetView showGridLines="0" showRuler="0" zoomScale="120" zoomScaleNormal="120" zoomScaleSheetLayoutView="100" workbookViewId="0">
      <selection activeCell="I1" sqref="I1"/>
    </sheetView>
  </sheetViews>
  <sheetFormatPr defaultColWidth="7.88671875" defaultRowHeight="13.2" x14ac:dyDescent="0.25"/>
  <cols>
    <col min="1" max="1" width="15.6640625" style="3" customWidth="1"/>
    <col min="2" max="24" width="5.6640625" style="3" customWidth="1"/>
    <col min="25" max="16384" width="7.88671875" style="3"/>
  </cols>
  <sheetData>
    <row r="1" spans="1:17" ht="19.95" customHeight="1" x14ac:dyDescent="0.3">
      <c r="A1" s="24" t="s">
        <v>357</v>
      </c>
      <c r="B1" s="13"/>
      <c r="C1" s="13"/>
      <c r="D1" s="13"/>
      <c r="E1" s="13"/>
      <c r="F1" s="13"/>
      <c r="G1" s="15"/>
    </row>
    <row r="2" spans="1:17" s="79" customFormat="1" ht="25.2" customHeight="1" thickBot="1" x14ac:dyDescent="0.25">
      <c r="A2" s="77"/>
      <c r="B2" s="78"/>
      <c r="C2" s="78"/>
      <c r="D2" s="78"/>
      <c r="E2" s="78"/>
      <c r="F2" s="78"/>
    </row>
    <row r="3" spans="1:17" s="79" customFormat="1" ht="13.95" customHeight="1" thickBot="1" x14ac:dyDescent="0.25">
      <c r="A3" s="175" t="s">
        <v>74</v>
      </c>
      <c r="B3" s="176" t="s">
        <v>49</v>
      </c>
      <c r="C3" s="176"/>
      <c r="D3" s="176"/>
      <c r="E3" s="177"/>
      <c r="F3" s="176" t="s">
        <v>50</v>
      </c>
      <c r="G3" s="176"/>
      <c r="H3" s="176"/>
      <c r="I3" s="177"/>
      <c r="J3" s="178" t="s">
        <v>51</v>
      </c>
      <c r="K3" s="176"/>
      <c r="L3" s="176"/>
      <c r="M3" s="177"/>
      <c r="N3" s="178" t="s">
        <v>52</v>
      </c>
      <c r="O3" s="176"/>
      <c r="P3" s="176"/>
      <c r="Q3" s="176"/>
    </row>
    <row r="4" spans="1:17" s="79" customFormat="1" ht="19.95" customHeight="1" thickBot="1" x14ac:dyDescent="0.25">
      <c r="A4" s="175"/>
      <c r="B4" s="142">
        <v>2019</v>
      </c>
      <c r="C4" s="142">
        <v>2021</v>
      </c>
      <c r="D4" s="142">
        <v>2022</v>
      </c>
      <c r="E4" s="42" t="s">
        <v>330</v>
      </c>
      <c r="F4" s="142">
        <v>2019</v>
      </c>
      <c r="G4" s="142">
        <v>2021</v>
      </c>
      <c r="H4" s="142">
        <v>2022</v>
      </c>
      <c r="I4" s="42" t="s">
        <v>330</v>
      </c>
      <c r="J4" s="142">
        <v>2019</v>
      </c>
      <c r="K4" s="142">
        <v>2021</v>
      </c>
      <c r="L4" s="142">
        <v>2022</v>
      </c>
      <c r="M4" s="42" t="s">
        <v>330</v>
      </c>
      <c r="N4" s="143">
        <v>2019</v>
      </c>
      <c r="O4" s="143">
        <v>2021</v>
      </c>
      <c r="P4" s="143">
        <v>2022</v>
      </c>
      <c r="Q4" s="144" t="s">
        <v>330</v>
      </c>
    </row>
    <row r="5" spans="1:17" s="79" customFormat="1" ht="12" customHeight="1" x14ac:dyDescent="0.2">
      <c r="A5" s="50" t="s">
        <v>210</v>
      </c>
      <c r="B5" s="62">
        <v>29438</v>
      </c>
      <c r="C5" s="45">
        <v>24466</v>
      </c>
      <c r="D5" s="45">
        <v>26893</v>
      </c>
      <c r="E5" s="46">
        <f t="shared" ref="E5:E6" si="0">D5/C5-1</f>
        <v>9.9198888253085871E-2</v>
      </c>
      <c r="F5" s="107">
        <v>394</v>
      </c>
      <c r="G5" s="107">
        <v>332</v>
      </c>
      <c r="H5" s="107">
        <v>333</v>
      </c>
      <c r="I5" s="46">
        <f t="shared" ref="I5:I6" si="1">H5/G5-1</f>
        <v>3.0120481927711218E-3</v>
      </c>
      <c r="J5" s="45">
        <v>1559</v>
      </c>
      <c r="K5" s="45">
        <v>1415</v>
      </c>
      <c r="L5" s="45">
        <v>1490</v>
      </c>
      <c r="M5" s="46">
        <f t="shared" ref="M5:M6" si="2">L5/K5-1</f>
        <v>5.3003533568904526E-2</v>
      </c>
      <c r="N5" s="45">
        <v>34669</v>
      </c>
      <c r="O5" s="45">
        <v>28043</v>
      </c>
      <c r="P5" s="45">
        <v>30727</v>
      </c>
      <c r="Q5" s="159">
        <v>9.6000000000000002E-2</v>
      </c>
    </row>
    <row r="6" spans="1:17" s="79" customFormat="1" ht="12" customHeight="1" x14ac:dyDescent="0.2">
      <c r="A6" s="50" t="s">
        <v>211</v>
      </c>
      <c r="B6" s="62">
        <v>7813</v>
      </c>
      <c r="C6" s="45">
        <v>6225</v>
      </c>
      <c r="D6" s="45">
        <v>7383</v>
      </c>
      <c r="E6" s="46">
        <f t="shared" si="0"/>
        <v>0.18602409638554218</v>
      </c>
      <c r="F6" s="107">
        <v>294</v>
      </c>
      <c r="G6" s="107">
        <v>229</v>
      </c>
      <c r="H6" s="107">
        <v>285</v>
      </c>
      <c r="I6" s="46">
        <f t="shared" si="1"/>
        <v>0.24454148471615711</v>
      </c>
      <c r="J6" s="107">
        <v>824</v>
      </c>
      <c r="K6" s="107">
        <v>746</v>
      </c>
      <c r="L6" s="107">
        <v>812</v>
      </c>
      <c r="M6" s="46">
        <f t="shared" si="2"/>
        <v>8.8471849865951802E-2</v>
      </c>
      <c r="N6" s="45">
        <v>10265</v>
      </c>
      <c r="O6" s="45">
        <v>7810</v>
      </c>
      <c r="P6" s="45">
        <v>9387</v>
      </c>
      <c r="Q6" s="159">
        <v>0.20200000000000001</v>
      </c>
    </row>
    <row r="7" spans="1:17" s="79" customFormat="1" ht="12" customHeight="1" x14ac:dyDescent="0.2">
      <c r="A7" s="54" t="s">
        <v>0</v>
      </c>
      <c r="B7" s="55">
        <f>SUM(B5:B6)</f>
        <v>37251</v>
      </c>
      <c r="C7" s="56">
        <f>SUM(C5:C6)</f>
        <v>30691</v>
      </c>
      <c r="D7" s="56">
        <f>SUM(D5:D6)</f>
        <v>34276</v>
      </c>
      <c r="E7" s="57">
        <f>D7/C7-1</f>
        <v>0.11680948812355418</v>
      </c>
      <c r="F7" s="55">
        <f>SUM(F5:F6)</f>
        <v>688</v>
      </c>
      <c r="G7" s="56">
        <f>SUM(G5:G6)</f>
        <v>561</v>
      </c>
      <c r="H7" s="56">
        <f>SUM(H5:H6)</f>
        <v>618</v>
      </c>
      <c r="I7" s="57">
        <f>H7/G7-1</f>
        <v>0.10160427807486627</v>
      </c>
      <c r="J7" s="55">
        <f>SUM(J5:J6)</f>
        <v>2383</v>
      </c>
      <c r="K7" s="56">
        <f>SUM(K5:K6)</f>
        <v>2161</v>
      </c>
      <c r="L7" s="56">
        <f>SUM(L5:L6)</f>
        <v>2302</v>
      </c>
      <c r="M7" s="57">
        <f>L7/K7-1</f>
        <v>6.5247570569180846E-2</v>
      </c>
      <c r="N7" s="55">
        <f>SUM(N5:N6)</f>
        <v>44934</v>
      </c>
      <c r="O7" s="56">
        <f>SUM(O5:O6)</f>
        <v>35853</v>
      </c>
      <c r="P7" s="56">
        <f>SUM(P5:P6)</f>
        <v>40114</v>
      </c>
      <c r="Q7" s="64">
        <f>P7/O7-1</f>
        <v>0.11884640058014662</v>
      </c>
    </row>
    <row r="8" spans="1:17" s="79" customFormat="1" ht="12" customHeight="1" x14ac:dyDescent="0.2"/>
    <row r="9" spans="1:17" s="79" customFormat="1" ht="12" customHeight="1" x14ac:dyDescent="0.2"/>
    <row r="10" spans="1:17" s="79" customFormat="1" ht="12" customHeight="1" x14ac:dyDescent="0.2"/>
    <row r="11" spans="1:17" s="79" customFormat="1" ht="12" customHeight="1" x14ac:dyDescent="0.2"/>
    <row r="12" spans="1:17" s="79" customFormat="1" ht="12" customHeight="1" x14ac:dyDescent="0.2"/>
    <row r="13" spans="1:17" s="79" customFormat="1" ht="12" customHeight="1" x14ac:dyDescent="0.2"/>
    <row r="14" spans="1:17" s="79" customFormat="1" ht="12" customHeight="1" x14ac:dyDescent="0.2"/>
    <row r="15" spans="1:17" s="79" customFormat="1" ht="12" customHeight="1" x14ac:dyDescent="0.2"/>
    <row r="16" spans="1:17" s="79" customFormat="1" ht="12" customHeight="1" x14ac:dyDescent="0.2"/>
    <row r="17" s="79" customFormat="1" ht="12" customHeight="1" x14ac:dyDescent="0.2"/>
    <row r="18" s="79" customFormat="1" ht="12" customHeight="1" x14ac:dyDescent="0.2"/>
    <row r="19" s="79" customFormat="1" ht="12" customHeight="1" x14ac:dyDescent="0.2"/>
    <row r="20" s="79" customFormat="1" ht="12" customHeight="1" x14ac:dyDescent="0.2"/>
    <row r="21" s="79" customFormat="1" ht="12" customHeight="1" x14ac:dyDescent="0.2"/>
    <row r="22" s="79" customFormat="1" ht="12" customHeight="1" x14ac:dyDescent="0.2"/>
    <row r="23" s="79" customFormat="1" ht="12" customHeight="1" x14ac:dyDescent="0.2"/>
    <row r="24" s="79" customFormat="1" ht="12" customHeight="1" x14ac:dyDescent="0.2"/>
    <row r="25" s="79" customFormat="1" ht="12" customHeight="1" x14ac:dyDescent="0.2"/>
    <row r="26" s="79" customFormat="1" ht="12" customHeight="1" x14ac:dyDescent="0.2"/>
    <row r="27" s="79" customFormat="1" ht="12" customHeight="1" x14ac:dyDescent="0.2"/>
    <row r="28" s="79" customFormat="1" ht="12" customHeight="1" x14ac:dyDescent="0.2"/>
    <row r="29" s="79" customFormat="1" ht="12" customHeight="1" x14ac:dyDescent="0.2"/>
    <row r="30" ht="12" customHeight="1" x14ac:dyDescent="0.25"/>
    <row r="31" ht="12" customHeight="1" x14ac:dyDescent="0.25"/>
    <row r="32" ht="12" customHeight="1" x14ac:dyDescent="0.25"/>
    <row r="33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92" fitToHeight="2" orientation="portrait" horizontalDpi="300" verticalDpi="300" r:id="rId1"/>
  <headerFooter scaleWithDoc="0" alignWithMargins="0"/>
  <ignoredErrors>
    <ignoredError sqref="B7:D7 F7:H7 J7:L7 N7:Q7" formulaRange="1"/>
    <ignoredError sqref="E7 I7 M7" formula="1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27655-5B1E-406B-ACDE-CA449AC74475}">
  <sheetPr>
    <tabColor theme="0" tint="-4.9989318521683403E-2"/>
  </sheetPr>
  <dimension ref="A1:Q33"/>
  <sheetViews>
    <sheetView showGridLines="0" showRuler="0" zoomScale="140" zoomScaleNormal="140" zoomScaleSheetLayoutView="100" workbookViewId="0">
      <selection activeCell="G1" sqref="G1"/>
    </sheetView>
  </sheetViews>
  <sheetFormatPr defaultColWidth="7.88671875" defaultRowHeight="13.2" x14ac:dyDescent="0.25"/>
  <cols>
    <col min="1" max="1" width="15.6640625" style="3" customWidth="1"/>
    <col min="2" max="24" width="5.6640625" style="3" customWidth="1"/>
    <col min="25" max="16384" width="7.88671875" style="3"/>
  </cols>
  <sheetData>
    <row r="1" spans="1:17" ht="19.95" customHeight="1" x14ac:dyDescent="0.25">
      <c r="A1" s="24" t="s">
        <v>358</v>
      </c>
      <c r="B1" s="13"/>
      <c r="C1" s="13"/>
      <c r="D1" s="13"/>
      <c r="E1" s="13"/>
      <c r="F1" s="13"/>
    </row>
    <row r="2" spans="1:17" s="79" customFormat="1" ht="25.2" customHeight="1" thickBot="1" x14ac:dyDescent="0.25"/>
    <row r="3" spans="1:17" s="79" customFormat="1" ht="13.95" customHeight="1" thickBot="1" x14ac:dyDescent="0.25">
      <c r="A3" s="175" t="s">
        <v>148</v>
      </c>
      <c r="B3" s="176" t="s">
        <v>49</v>
      </c>
      <c r="C3" s="176"/>
      <c r="D3" s="176"/>
      <c r="E3" s="177"/>
      <c r="F3" s="176" t="s">
        <v>50</v>
      </c>
      <c r="G3" s="176"/>
      <c r="H3" s="176"/>
      <c r="I3" s="177"/>
      <c r="J3" s="178" t="s">
        <v>51</v>
      </c>
      <c r="K3" s="176"/>
      <c r="L3" s="176"/>
      <c r="M3" s="177"/>
      <c r="N3" s="178" t="s">
        <v>52</v>
      </c>
      <c r="O3" s="176"/>
      <c r="P3" s="176"/>
      <c r="Q3" s="176"/>
    </row>
    <row r="4" spans="1:17" s="79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41">
        <v>2019</v>
      </c>
      <c r="K4" s="39">
        <v>2021</v>
      </c>
      <c r="L4" s="39">
        <v>2022</v>
      </c>
      <c r="M4" s="42" t="s">
        <v>330</v>
      </c>
      <c r="N4" s="41">
        <v>2019</v>
      </c>
      <c r="O4" s="39">
        <v>2021</v>
      </c>
      <c r="P4" s="39">
        <v>2022</v>
      </c>
      <c r="Q4" s="61" t="s">
        <v>330</v>
      </c>
    </row>
    <row r="5" spans="1:17" s="79" customFormat="1" ht="12" customHeight="1" x14ac:dyDescent="0.2">
      <c r="A5" s="50" t="s">
        <v>299</v>
      </c>
      <c r="B5" s="69">
        <v>2146</v>
      </c>
      <c r="C5" s="45">
        <v>1555</v>
      </c>
      <c r="D5" s="45">
        <v>1901</v>
      </c>
      <c r="E5" s="46">
        <f t="shared" ref="E5:E12" si="0">D5/C5-1</f>
        <v>0.22250803858520896</v>
      </c>
      <c r="F5" s="45">
        <v>67</v>
      </c>
      <c r="G5" s="45">
        <v>44</v>
      </c>
      <c r="H5" s="45">
        <v>57</v>
      </c>
      <c r="I5" s="46">
        <f t="shared" ref="I5:I12" si="1">H5/G5-1</f>
        <v>0.29545454545454541</v>
      </c>
      <c r="J5" s="45">
        <v>168</v>
      </c>
      <c r="K5" s="45">
        <v>141</v>
      </c>
      <c r="L5" s="45">
        <v>161</v>
      </c>
      <c r="M5" s="46">
        <f t="shared" ref="M5:M12" si="2">L5/K5-1</f>
        <v>0.14184397163120566</v>
      </c>
      <c r="N5" s="62">
        <v>3084</v>
      </c>
      <c r="O5" s="45">
        <v>2093</v>
      </c>
      <c r="P5" s="45">
        <v>2674</v>
      </c>
      <c r="Q5" s="71">
        <f t="shared" ref="Q5:Q12" si="3">P5/O5-1</f>
        <v>0.27759197324414719</v>
      </c>
    </row>
    <row r="6" spans="1:17" s="79" customFormat="1" ht="12" customHeight="1" x14ac:dyDescent="0.2">
      <c r="A6" s="50" t="s">
        <v>300</v>
      </c>
      <c r="B6" s="69">
        <v>24298</v>
      </c>
      <c r="C6" s="45">
        <v>19450</v>
      </c>
      <c r="D6" s="45">
        <v>21609</v>
      </c>
      <c r="E6" s="46">
        <f t="shared" si="0"/>
        <v>0.11100257069408737</v>
      </c>
      <c r="F6" s="45">
        <v>295</v>
      </c>
      <c r="G6" s="45">
        <v>210</v>
      </c>
      <c r="H6" s="45">
        <v>231</v>
      </c>
      <c r="I6" s="46">
        <f t="shared" si="1"/>
        <v>0.10000000000000009</v>
      </c>
      <c r="J6" s="45">
        <v>1204</v>
      </c>
      <c r="K6" s="45">
        <v>1000</v>
      </c>
      <c r="L6" s="45">
        <v>1086</v>
      </c>
      <c r="M6" s="46">
        <f t="shared" si="2"/>
        <v>8.6000000000000076E-2</v>
      </c>
      <c r="N6" s="62">
        <v>28157</v>
      </c>
      <c r="O6" s="45">
        <v>21992</v>
      </c>
      <c r="P6" s="45">
        <v>24301</v>
      </c>
      <c r="Q6" s="63">
        <f t="shared" si="3"/>
        <v>0.10499272462713716</v>
      </c>
    </row>
    <row r="7" spans="1:17" s="79" customFormat="1" ht="12" customHeight="1" x14ac:dyDescent="0.2">
      <c r="A7" s="50" t="s">
        <v>301</v>
      </c>
      <c r="B7" s="69">
        <v>1335</v>
      </c>
      <c r="C7" s="45">
        <v>1132</v>
      </c>
      <c r="D7" s="45">
        <v>1250</v>
      </c>
      <c r="E7" s="46">
        <f t="shared" si="0"/>
        <v>0.10424028268551244</v>
      </c>
      <c r="F7" s="45">
        <v>40</v>
      </c>
      <c r="G7" s="45">
        <v>43</v>
      </c>
      <c r="H7" s="45">
        <v>46</v>
      </c>
      <c r="I7" s="46">
        <f t="shared" si="1"/>
        <v>6.9767441860465018E-2</v>
      </c>
      <c r="J7" s="45">
        <v>157</v>
      </c>
      <c r="K7" s="45">
        <v>138</v>
      </c>
      <c r="L7" s="45">
        <v>138</v>
      </c>
      <c r="M7" s="46">
        <f t="shared" si="2"/>
        <v>0</v>
      </c>
      <c r="N7" s="62">
        <v>1609</v>
      </c>
      <c r="O7" s="45">
        <v>1321</v>
      </c>
      <c r="P7" s="45">
        <v>1405</v>
      </c>
      <c r="Q7" s="63">
        <f t="shared" si="3"/>
        <v>6.3588190764572339E-2</v>
      </c>
    </row>
    <row r="8" spans="1:17" s="79" customFormat="1" ht="12" customHeight="1" x14ac:dyDescent="0.2">
      <c r="A8" s="50" t="s">
        <v>302</v>
      </c>
      <c r="B8" s="69">
        <v>6372</v>
      </c>
      <c r="C8" s="45">
        <v>5485</v>
      </c>
      <c r="D8" s="45">
        <v>6258</v>
      </c>
      <c r="E8" s="46">
        <f t="shared" si="0"/>
        <v>0.14092980856882398</v>
      </c>
      <c r="F8" s="45">
        <v>180</v>
      </c>
      <c r="G8" s="45">
        <v>173</v>
      </c>
      <c r="H8" s="45">
        <v>180</v>
      </c>
      <c r="I8" s="46">
        <f t="shared" si="1"/>
        <v>4.0462427745664664E-2</v>
      </c>
      <c r="J8" s="45">
        <v>549</v>
      </c>
      <c r="K8" s="45">
        <v>585</v>
      </c>
      <c r="L8" s="45">
        <v>620</v>
      </c>
      <c r="M8" s="46">
        <f t="shared" si="2"/>
        <v>5.9829059829059839E-2</v>
      </c>
      <c r="N8" s="62">
        <v>8241</v>
      </c>
      <c r="O8" s="45">
        <v>6770</v>
      </c>
      <c r="P8" s="45">
        <v>7785</v>
      </c>
      <c r="Q8" s="63">
        <f t="shared" si="3"/>
        <v>0.14992614475627764</v>
      </c>
    </row>
    <row r="9" spans="1:17" s="79" customFormat="1" ht="12" customHeight="1" x14ac:dyDescent="0.2">
      <c r="A9" s="50" t="s">
        <v>303</v>
      </c>
      <c r="B9" s="69">
        <v>361</v>
      </c>
      <c r="C9" s="45">
        <v>453</v>
      </c>
      <c r="D9" s="45">
        <v>446</v>
      </c>
      <c r="E9" s="46">
        <f t="shared" si="0"/>
        <v>-1.5452538631346546E-2</v>
      </c>
      <c r="F9" s="45">
        <v>10</v>
      </c>
      <c r="G9" s="45">
        <v>9</v>
      </c>
      <c r="H9" s="45">
        <v>7</v>
      </c>
      <c r="I9" s="46">
        <f t="shared" si="1"/>
        <v>-0.22222222222222221</v>
      </c>
      <c r="J9" s="45">
        <v>32</v>
      </c>
      <c r="K9" s="45">
        <v>70</v>
      </c>
      <c r="L9" s="45">
        <v>58</v>
      </c>
      <c r="M9" s="46">
        <f t="shared" si="2"/>
        <v>-0.17142857142857137</v>
      </c>
      <c r="N9" s="62">
        <v>468</v>
      </c>
      <c r="O9" s="45">
        <v>528</v>
      </c>
      <c r="P9" s="45">
        <v>536</v>
      </c>
      <c r="Q9" s="63">
        <f t="shared" si="3"/>
        <v>1.5151515151515138E-2</v>
      </c>
    </row>
    <row r="10" spans="1:17" s="79" customFormat="1" ht="12" customHeight="1" x14ac:dyDescent="0.2">
      <c r="A10" s="50" t="s">
        <v>304</v>
      </c>
      <c r="B10" s="69">
        <v>966</v>
      </c>
      <c r="C10" s="45">
        <v>702</v>
      </c>
      <c r="D10" s="45">
        <v>880</v>
      </c>
      <c r="E10" s="46">
        <f t="shared" si="0"/>
        <v>0.25356125356125347</v>
      </c>
      <c r="F10" s="45">
        <v>31</v>
      </c>
      <c r="G10" s="45">
        <v>28</v>
      </c>
      <c r="H10" s="45">
        <v>40</v>
      </c>
      <c r="I10" s="46">
        <f t="shared" si="1"/>
        <v>0.4285714285714286</v>
      </c>
      <c r="J10" s="45">
        <v>82</v>
      </c>
      <c r="K10" s="45">
        <v>65</v>
      </c>
      <c r="L10" s="45">
        <v>81</v>
      </c>
      <c r="M10" s="46">
        <f t="shared" si="2"/>
        <v>0.24615384615384617</v>
      </c>
      <c r="N10" s="62">
        <v>1265</v>
      </c>
      <c r="O10" s="45">
        <v>927</v>
      </c>
      <c r="P10" s="45">
        <v>1157</v>
      </c>
      <c r="Q10" s="63">
        <f t="shared" si="3"/>
        <v>0.24811218985976269</v>
      </c>
    </row>
    <row r="11" spans="1:17" s="79" customFormat="1" ht="12" customHeight="1" x14ac:dyDescent="0.2">
      <c r="A11" s="50" t="s">
        <v>305</v>
      </c>
      <c r="B11" s="69">
        <v>263</v>
      </c>
      <c r="C11" s="45">
        <v>193</v>
      </c>
      <c r="D11" s="45">
        <v>245</v>
      </c>
      <c r="E11" s="46">
        <f t="shared" si="0"/>
        <v>0.26943005181347157</v>
      </c>
      <c r="F11" s="45">
        <v>19</v>
      </c>
      <c r="G11" s="45">
        <v>9</v>
      </c>
      <c r="H11" s="45">
        <v>14</v>
      </c>
      <c r="I11" s="46">
        <f t="shared" si="1"/>
        <v>0.55555555555555558</v>
      </c>
      <c r="J11" s="45">
        <v>26</v>
      </c>
      <c r="K11" s="45">
        <v>13</v>
      </c>
      <c r="L11" s="45">
        <v>23</v>
      </c>
      <c r="M11" s="46">
        <f t="shared" si="2"/>
        <v>0.76923076923076916</v>
      </c>
      <c r="N11" s="62">
        <v>349</v>
      </c>
      <c r="O11" s="45">
        <v>272</v>
      </c>
      <c r="P11" s="45">
        <v>328</v>
      </c>
      <c r="Q11" s="63">
        <f t="shared" si="3"/>
        <v>0.20588235294117641</v>
      </c>
    </row>
    <row r="12" spans="1:17" s="79" customFormat="1" ht="12" customHeight="1" x14ac:dyDescent="0.2">
      <c r="A12" s="50" t="s">
        <v>311</v>
      </c>
      <c r="B12" s="69">
        <v>1510</v>
      </c>
      <c r="C12" s="45">
        <v>1721</v>
      </c>
      <c r="D12" s="45">
        <v>1687</v>
      </c>
      <c r="E12" s="46">
        <f t="shared" si="0"/>
        <v>-1.9755955839628081E-2</v>
      </c>
      <c r="F12" s="45">
        <v>46</v>
      </c>
      <c r="G12" s="45">
        <v>45</v>
      </c>
      <c r="H12" s="45">
        <v>43</v>
      </c>
      <c r="I12" s="46">
        <f t="shared" si="1"/>
        <v>-4.4444444444444398E-2</v>
      </c>
      <c r="J12" s="45">
        <v>165</v>
      </c>
      <c r="K12" s="45">
        <v>149</v>
      </c>
      <c r="L12" s="45">
        <v>135</v>
      </c>
      <c r="M12" s="46">
        <f t="shared" si="2"/>
        <v>-9.3959731543624136E-2</v>
      </c>
      <c r="N12" s="62">
        <v>1761</v>
      </c>
      <c r="O12" s="45">
        <v>1950</v>
      </c>
      <c r="P12" s="45">
        <v>1928</v>
      </c>
      <c r="Q12" s="63">
        <f t="shared" si="3"/>
        <v>-1.1282051282051286E-2</v>
      </c>
    </row>
    <row r="13" spans="1:17" s="79" customFormat="1" ht="12" customHeight="1" x14ac:dyDescent="0.2">
      <c r="A13" s="54" t="s">
        <v>0</v>
      </c>
      <c r="B13" s="55">
        <f>SUM(B5:B12)</f>
        <v>37251</v>
      </c>
      <c r="C13" s="56">
        <f t="shared" ref="C13:D13" si="4">SUM(C5:C12)</f>
        <v>30691</v>
      </c>
      <c r="D13" s="56">
        <f t="shared" si="4"/>
        <v>34276</v>
      </c>
      <c r="E13" s="57">
        <f>D13/C13-1</f>
        <v>0.11680948812355418</v>
      </c>
      <c r="F13" s="55">
        <f>SUM(F5:F12)</f>
        <v>688</v>
      </c>
      <c r="G13" s="56">
        <f t="shared" ref="G13:H13" si="5">SUM(G5:G12)</f>
        <v>561</v>
      </c>
      <c r="H13" s="56">
        <f t="shared" si="5"/>
        <v>618</v>
      </c>
      <c r="I13" s="57">
        <f>H13/G13-1</f>
        <v>0.10160427807486627</v>
      </c>
      <c r="J13" s="55">
        <f t="shared" ref="J13:L13" si="6">SUM(J5:J12)</f>
        <v>2383</v>
      </c>
      <c r="K13" s="56">
        <f t="shared" si="6"/>
        <v>2161</v>
      </c>
      <c r="L13" s="56">
        <f t="shared" si="6"/>
        <v>2302</v>
      </c>
      <c r="M13" s="57">
        <f>L13/K13-1</f>
        <v>6.5247570569180846E-2</v>
      </c>
      <c r="N13" s="55">
        <f t="shared" ref="N13:P13" si="7">SUM(N5:N12)</f>
        <v>44934</v>
      </c>
      <c r="O13" s="56">
        <f t="shared" si="7"/>
        <v>35853</v>
      </c>
      <c r="P13" s="56">
        <f t="shared" si="7"/>
        <v>40114</v>
      </c>
      <c r="Q13" s="64">
        <f>P13/O13-1</f>
        <v>0.11884640058014662</v>
      </c>
    </row>
    <row r="14" spans="1:17" s="79" customFormat="1" ht="12" customHeight="1" x14ac:dyDescent="0.2">
      <c r="A14" s="20" t="s">
        <v>212</v>
      </c>
    </row>
    <row r="15" spans="1:17" s="79" customFormat="1" ht="12" customHeight="1" x14ac:dyDescent="0.2"/>
    <row r="16" spans="1:17" s="79" customFormat="1" ht="12" customHeight="1" x14ac:dyDescent="0.2"/>
    <row r="17" s="79" customFormat="1" ht="12" customHeight="1" x14ac:dyDescent="0.2"/>
    <row r="18" s="79" customFormat="1" ht="12" customHeight="1" x14ac:dyDescent="0.2"/>
    <row r="19" s="79" customFormat="1" ht="12" customHeight="1" x14ac:dyDescent="0.2"/>
    <row r="20" s="79" customFormat="1" ht="12" customHeight="1" x14ac:dyDescent="0.2"/>
    <row r="21" s="79" customFormat="1" ht="12" customHeight="1" x14ac:dyDescent="0.2"/>
    <row r="22" s="79" customFormat="1" ht="12" customHeight="1" x14ac:dyDescent="0.2"/>
    <row r="23" s="79" customFormat="1" ht="12" customHeight="1" x14ac:dyDescent="0.2"/>
    <row r="24" s="79" customFormat="1" ht="12" customHeight="1" x14ac:dyDescent="0.2"/>
    <row r="25" s="79" customFormat="1" ht="12" customHeight="1" x14ac:dyDescent="0.2"/>
    <row r="26" s="79" customFormat="1" ht="12" customHeight="1" x14ac:dyDescent="0.2"/>
    <row r="27" s="79" customFormat="1" ht="12" customHeight="1" x14ac:dyDescent="0.2"/>
    <row r="28" s="79" customFormat="1" ht="12" customHeight="1" x14ac:dyDescent="0.2"/>
    <row r="29" s="79" customFormat="1" ht="12" customHeight="1" x14ac:dyDescent="0.2"/>
    <row r="30" ht="12" customHeight="1" x14ac:dyDescent="0.25"/>
    <row r="31" ht="12" customHeight="1" x14ac:dyDescent="0.25"/>
    <row r="32" ht="12" customHeight="1" x14ac:dyDescent="0.25"/>
    <row r="33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83" fitToHeight="2" orientation="portrait" horizontalDpi="300" verticalDpi="300" r:id="rId1"/>
  <headerFooter scaleWithDoc="0" alignWithMargins="0"/>
  <ignoredErrors>
    <ignoredError sqref="B13:D13 N13:Q13" formulaRange="1"/>
    <ignoredError sqref="E13:M13" formula="1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D73C6-EA27-40C7-AD27-9E676C16A0C0}">
  <dimension ref="A1:Q33"/>
  <sheetViews>
    <sheetView showGridLines="0" showRuler="0" zoomScale="120" zoomScaleNormal="120" zoomScaleSheetLayoutView="100" workbookViewId="0">
      <selection activeCell="G1" sqref="G1"/>
    </sheetView>
  </sheetViews>
  <sheetFormatPr defaultColWidth="7.88671875" defaultRowHeight="13.2" x14ac:dyDescent="0.25"/>
  <cols>
    <col min="1" max="1" width="15.6640625" style="3" customWidth="1"/>
    <col min="2" max="24" width="5.6640625" style="3" customWidth="1"/>
    <col min="25" max="16384" width="7.88671875" style="3"/>
  </cols>
  <sheetData>
    <row r="1" spans="1:17" ht="19.95" customHeight="1" x14ac:dyDescent="0.25">
      <c r="A1" s="24" t="s">
        <v>295</v>
      </c>
      <c r="B1" s="13"/>
      <c r="C1" s="13"/>
      <c r="D1" s="13"/>
      <c r="E1" s="13"/>
      <c r="F1" s="13"/>
    </row>
    <row r="2" spans="1:17" s="79" customFormat="1" ht="25.2" customHeight="1" thickBot="1" x14ac:dyDescent="0.25"/>
    <row r="3" spans="1:17" s="79" customFormat="1" ht="13.95" customHeight="1" thickBot="1" x14ac:dyDescent="0.25">
      <c r="A3" s="175" t="s">
        <v>296</v>
      </c>
      <c r="B3" s="176" t="s">
        <v>49</v>
      </c>
      <c r="C3" s="176"/>
      <c r="D3" s="176"/>
      <c r="E3" s="177"/>
      <c r="F3" s="176" t="s">
        <v>50</v>
      </c>
      <c r="G3" s="176"/>
      <c r="H3" s="176"/>
      <c r="I3" s="177"/>
      <c r="J3" s="178" t="s">
        <v>51</v>
      </c>
      <c r="K3" s="176"/>
      <c r="L3" s="176"/>
      <c r="M3" s="177"/>
      <c r="N3" s="178" t="s">
        <v>52</v>
      </c>
      <c r="O3" s="176"/>
      <c r="P3" s="176"/>
      <c r="Q3" s="176"/>
    </row>
    <row r="4" spans="1:17" s="79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41">
        <v>2019</v>
      </c>
      <c r="K4" s="39">
        <v>2021</v>
      </c>
      <c r="L4" s="39">
        <v>2022</v>
      </c>
      <c r="M4" s="42" t="s">
        <v>330</v>
      </c>
      <c r="N4" s="41">
        <v>2019</v>
      </c>
      <c r="O4" s="39">
        <v>2021</v>
      </c>
      <c r="P4" s="39">
        <v>2022</v>
      </c>
      <c r="Q4" s="61" t="s">
        <v>330</v>
      </c>
    </row>
    <row r="5" spans="1:17" s="79" customFormat="1" ht="12" customHeight="1" x14ac:dyDescent="0.2">
      <c r="A5" s="50" t="s">
        <v>4</v>
      </c>
      <c r="B5" s="69">
        <v>2815</v>
      </c>
      <c r="C5" s="45">
        <v>2387</v>
      </c>
      <c r="D5" s="45">
        <v>2646</v>
      </c>
      <c r="E5" s="46">
        <f t="shared" ref="E5:E24" si="0">D5/C5-1</f>
        <v>0.10850439882697938</v>
      </c>
      <c r="F5" s="107">
        <v>42</v>
      </c>
      <c r="G5" s="107">
        <v>43</v>
      </c>
      <c r="H5" s="107">
        <v>40</v>
      </c>
      <c r="I5" s="46">
        <f t="shared" ref="I5:I24" si="1">H5/G5-1</f>
        <v>-6.9767441860465129E-2</v>
      </c>
      <c r="J5" s="45">
        <v>135</v>
      </c>
      <c r="K5" s="45">
        <v>147</v>
      </c>
      <c r="L5" s="45">
        <v>170</v>
      </c>
      <c r="M5" s="46">
        <f t="shared" ref="M5:M24" si="2">L5/K5-1</f>
        <v>0.15646258503401356</v>
      </c>
      <c r="N5" s="62">
        <v>3362</v>
      </c>
      <c r="O5" s="45">
        <v>2762</v>
      </c>
      <c r="P5" s="45">
        <v>3127</v>
      </c>
      <c r="Q5" s="71">
        <f t="shared" ref="Q5:Q24" si="3">P5/O5-1</f>
        <v>0.13215061549601748</v>
      </c>
    </row>
    <row r="6" spans="1:17" s="79" customFormat="1" ht="12" customHeight="1" x14ac:dyDescent="0.2">
      <c r="A6" s="50" t="s">
        <v>5</v>
      </c>
      <c r="B6" s="69">
        <v>468</v>
      </c>
      <c r="C6" s="45">
        <v>393</v>
      </c>
      <c r="D6" s="45">
        <v>455</v>
      </c>
      <c r="E6" s="46">
        <f t="shared" si="0"/>
        <v>0.15776081424936383</v>
      </c>
      <c r="F6" s="107">
        <v>37</v>
      </c>
      <c r="G6" s="107">
        <v>19</v>
      </c>
      <c r="H6" s="107">
        <v>22</v>
      </c>
      <c r="I6" s="46">
        <f t="shared" si="1"/>
        <v>0.15789473684210531</v>
      </c>
      <c r="J6" s="45">
        <v>68</v>
      </c>
      <c r="K6" s="45">
        <v>78</v>
      </c>
      <c r="L6" s="45">
        <v>63</v>
      </c>
      <c r="M6" s="46">
        <f t="shared" si="2"/>
        <v>-0.19230769230769229</v>
      </c>
      <c r="N6" s="62">
        <v>566</v>
      </c>
      <c r="O6" s="45">
        <v>451</v>
      </c>
      <c r="P6" s="45">
        <v>527</v>
      </c>
      <c r="Q6" s="63">
        <f t="shared" si="3"/>
        <v>0.16851441241685139</v>
      </c>
    </row>
    <row r="7" spans="1:17" s="79" customFormat="1" ht="12" customHeight="1" x14ac:dyDescent="0.2">
      <c r="A7" s="50" t="s">
        <v>6</v>
      </c>
      <c r="B7" s="69">
        <v>3180</v>
      </c>
      <c r="C7" s="45">
        <v>2767</v>
      </c>
      <c r="D7" s="45">
        <v>2995</v>
      </c>
      <c r="E7" s="46">
        <f t="shared" si="0"/>
        <v>8.2399710878207522E-2</v>
      </c>
      <c r="F7" s="107">
        <v>45</v>
      </c>
      <c r="G7" s="107">
        <v>45</v>
      </c>
      <c r="H7" s="107">
        <v>42</v>
      </c>
      <c r="I7" s="46">
        <f t="shared" si="1"/>
        <v>-6.6666666666666652E-2</v>
      </c>
      <c r="J7" s="45">
        <v>153</v>
      </c>
      <c r="K7" s="45">
        <v>173</v>
      </c>
      <c r="L7" s="45">
        <v>128</v>
      </c>
      <c r="M7" s="46">
        <f t="shared" si="2"/>
        <v>-0.26011560693641622</v>
      </c>
      <c r="N7" s="62">
        <v>3988</v>
      </c>
      <c r="O7" s="45">
        <v>3321</v>
      </c>
      <c r="P7" s="45">
        <v>3618</v>
      </c>
      <c r="Q7" s="63">
        <f t="shared" si="3"/>
        <v>8.9430894308943021E-2</v>
      </c>
    </row>
    <row r="8" spans="1:17" s="79" customFormat="1" ht="12" customHeight="1" x14ac:dyDescent="0.2">
      <c r="A8" s="50" t="s">
        <v>7</v>
      </c>
      <c r="B8" s="69">
        <v>412</v>
      </c>
      <c r="C8" s="45">
        <v>339</v>
      </c>
      <c r="D8" s="45">
        <v>377</v>
      </c>
      <c r="E8" s="46">
        <f t="shared" si="0"/>
        <v>0.11209439528023601</v>
      </c>
      <c r="F8" s="107">
        <v>8</v>
      </c>
      <c r="G8" s="107">
        <v>15</v>
      </c>
      <c r="H8" s="107">
        <v>11</v>
      </c>
      <c r="I8" s="46">
        <f t="shared" si="1"/>
        <v>-0.26666666666666672</v>
      </c>
      <c r="J8" s="45">
        <v>48</v>
      </c>
      <c r="K8" s="45">
        <v>45</v>
      </c>
      <c r="L8" s="45">
        <v>51</v>
      </c>
      <c r="M8" s="46">
        <f t="shared" si="2"/>
        <v>0.1333333333333333</v>
      </c>
      <c r="N8" s="62">
        <v>488</v>
      </c>
      <c r="O8" s="45">
        <v>363</v>
      </c>
      <c r="P8" s="45">
        <v>433</v>
      </c>
      <c r="Q8" s="63">
        <f t="shared" si="3"/>
        <v>0.19283746556473824</v>
      </c>
    </row>
    <row r="9" spans="1:17" s="79" customFormat="1" ht="12" customHeight="1" x14ac:dyDescent="0.2">
      <c r="A9" s="50" t="s">
        <v>75</v>
      </c>
      <c r="B9" s="69">
        <v>527</v>
      </c>
      <c r="C9" s="45">
        <v>468</v>
      </c>
      <c r="D9" s="45">
        <v>517</v>
      </c>
      <c r="E9" s="46">
        <f t="shared" si="0"/>
        <v>0.10470085470085477</v>
      </c>
      <c r="F9" s="107">
        <v>14</v>
      </c>
      <c r="G9" s="107">
        <v>11</v>
      </c>
      <c r="H9" s="107">
        <v>14</v>
      </c>
      <c r="I9" s="46">
        <f t="shared" si="1"/>
        <v>0.27272727272727271</v>
      </c>
      <c r="J9" s="45">
        <v>66</v>
      </c>
      <c r="K9" s="45">
        <v>63</v>
      </c>
      <c r="L9" s="45">
        <v>42</v>
      </c>
      <c r="M9" s="46">
        <f t="shared" si="2"/>
        <v>-0.33333333333333337</v>
      </c>
      <c r="N9" s="62">
        <v>628</v>
      </c>
      <c r="O9" s="45">
        <v>524</v>
      </c>
      <c r="P9" s="45">
        <v>611</v>
      </c>
      <c r="Q9" s="63">
        <f t="shared" si="3"/>
        <v>0.16603053435114501</v>
      </c>
    </row>
    <row r="10" spans="1:17" s="79" customFormat="1" ht="12" customHeight="1" x14ac:dyDescent="0.2">
      <c r="A10" s="50" t="s">
        <v>8</v>
      </c>
      <c r="B10" s="69">
        <v>1624</v>
      </c>
      <c r="C10" s="45">
        <v>1417</v>
      </c>
      <c r="D10" s="45">
        <v>1652</v>
      </c>
      <c r="E10" s="46">
        <f t="shared" si="0"/>
        <v>0.16584333098094572</v>
      </c>
      <c r="F10" s="107">
        <v>40</v>
      </c>
      <c r="G10" s="107">
        <v>21</v>
      </c>
      <c r="H10" s="107">
        <v>34</v>
      </c>
      <c r="I10" s="46">
        <f t="shared" si="1"/>
        <v>0.61904761904761907</v>
      </c>
      <c r="J10" s="45">
        <v>79</v>
      </c>
      <c r="K10" s="45">
        <v>76</v>
      </c>
      <c r="L10" s="45">
        <v>93</v>
      </c>
      <c r="M10" s="46">
        <f t="shared" si="2"/>
        <v>0.22368421052631571</v>
      </c>
      <c r="N10" s="62">
        <v>1952</v>
      </c>
      <c r="O10" s="45">
        <v>1654</v>
      </c>
      <c r="P10" s="45">
        <v>1931</v>
      </c>
      <c r="Q10" s="63">
        <f t="shared" si="3"/>
        <v>0.16747279322853692</v>
      </c>
    </row>
    <row r="11" spans="1:17" s="79" customFormat="1" ht="12" customHeight="1" x14ac:dyDescent="0.2">
      <c r="A11" s="50" t="s">
        <v>9</v>
      </c>
      <c r="B11" s="69">
        <v>444</v>
      </c>
      <c r="C11" s="45">
        <v>391</v>
      </c>
      <c r="D11" s="45">
        <v>441</v>
      </c>
      <c r="E11" s="46">
        <f t="shared" si="0"/>
        <v>0.12787723785166238</v>
      </c>
      <c r="F11" s="107">
        <v>17</v>
      </c>
      <c r="G11" s="107">
        <v>13</v>
      </c>
      <c r="H11" s="107">
        <v>19</v>
      </c>
      <c r="I11" s="46">
        <f t="shared" si="1"/>
        <v>0.46153846153846145</v>
      </c>
      <c r="J11" s="45">
        <v>71</v>
      </c>
      <c r="K11" s="45">
        <v>54</v>
      </c>
      <c r="L11" s="45">
        <v>53</v>
      </c>
      <c r="M11" s="46">
        <f t="shared" si="2"/>
        <v>-1.851851851851849E-2</v>
      </c>
      <c r="N11" s="62">
        <v>545</v>
      </c>
      <c r="O11" s="45">
        <v>443</v>
      </c>
      <c r="P11" s="45">
        <v>500</v>
      </c>
      <c r="Q11" s="63">
        <f t="shared" si="3"/>
        <v>0.12866817155756216</v>
      </c>
    </row>
    <row r="12" spans="1:17" s="79" customFormat="1" ht="12" customHeight="1" x14ac:dyDescent="0.2">
      <c r="A12" s="50" t="s">
        <v>3</v>
      </c>
      <c r="B12" s="69">
        <v>2154</v>
      </c>
      <c r="C12" s="45">
        <v>1688</v>
      </c>
      <c r="D12" s="45">
        <v>2035</v>
      </c>
      <c r="E12" s="46">
        <f t="shared" si="0"/>
        <v>0.20556872037914697</v>
      </c>
      <c r="F12" s="107">
        <v>44</v>
      </c>
      <c r="G12" s="107">
        <v>36</v>
      </c>
      <c r="H12" s="107">
        <v>45</v>
      </c>
      <c r="I12" s="46">
        <f t="shared" si="1"/>
        <v>0.25</v>
      </c>
      <c r="J12" s="45">
        <v>214</v>
      </c>
      <c r="K12" s="45">
        <v>165</v>
      </c>
      <c r="L12" s="45">
        <v>167</v>
      </c>
      <c r="M12" s="46">
        <f t="shared" si="2"/>
        <v>1.2121212121212199E-2</v>
      </c>
      <c r="N12" s="62">
        <v>2449</v>
      </c>
      <c r="O12" s="45">
        <v>1827</v>
      </c>
      <c r="P12" s="45">
        <v>2289</v>
      </c>
      <c r="Q12" s="63">
        <f t="shared" si="3"/>
        <v>0.25287356321839072</v>
      </c>
    </row>
    <row r="13" spans="1:17" s="79" customFormat="1" ht="12" customHeight="1" x14ac:dyDescent="0.2">
      <c r="A13" s="50" t="s">
        <v>10</v>
      </c>
      <c r="B13" s="69">
        <v>433</v>
      </c>
      <c r="C13" s="45">
        <v>357</v>
      </c>
      <c r="D13" s="45">
        <v>420</v>
      </c>
      <c r="E13" s="46">
        <f t="shared" si="0"/>
        <v>0.17647058823529416</v>
      </c>
      <c r="F13" s="107">
        <v>19</v>
      </c>
      <c r="G13" s="107">
        <v>9</v>
      </c>
      <c r="H13" s="107">
        <v>12</v>
      </c>
      <c r="I13" s="46">
        <f t="shared" si="1"/>
        <v>0.33333333333333326</v>
      </c>
      <c r="J13" s="45">
        <v>58</v>
      </c>
      <c r="K13" s="45">
        <v>31</v>
      </c>
      <c r="L13" s="45">
        <v>55</v>
      </c>
      <c r="M13" s="46">
        <f t="shared" si="2"/>
        <v>0.77419354838709675</v>
      </c>
      <c r="N13" s="62">
        <v>509</v>
      </c>
      <c r="O13" s="45">
        <v>400</v>
      </c>
      <c r="P13" s="45">
        <v>497</v>
      </c>
      <c r="Q13" s="63">
        <f t="shared" si="3"/>
        <v>0.24249999999999994</v>
      </c>
    </row>
    <row r="14" spans="1:17" s="79" customFormat="1" ht="12" customHeight="1" x14ac:dyDescent="0.2">
      <c r="A14" s="50" t="s">
        <v>11</v>
      </c>
      <c r="B14" s="69">
        <v>1822</v>
      </c>
      <c r="C14" s="45">
        <v>1448</v>
      </c>
      <c r="D14" s="45">
        <v>1626</v>
      </c>
      <c r="E14" s="46">
        <f t="shared" si="0"/>
        <v>0.1229281767955801</v>
      </c>
      <c r="F14" s="107">
        <v>45</v>
      </c>
      <c r="G14" s="107">
        <v>41</v>
      </c>
      <c r="H14" s="107">
        <v>43</v>
      </c>
      <c r="I14" s="46">
        <f t="shared" si="1"/>
        <v>4.8780487804878092E-2</v>
      </c>
      <c r="J14" s="45">
        <v>123</v>
      </c>
      <c r="K14" s="45">
        <v>125</v>
      </c>
      <c r="L14" s="45">
        <v>112</v>
      </c>
      <c r="M14" s="46">
        <f t="shared" si="2"/>
        <v>-0.10399999999999998</v>
      </c>
      <c r="N14" s="62">
        <v>2132</v>
      </c>
      <c r="O14" s="45">
        <v>1671</v>
      </c>
      <c r="P14" s="45">
        <v>1908</v>
      </c>
      <c r="Q14" s="63">
        <f t="shared" si="3"/>
        <v>0.14183123877917425</v>
      </c>
    </row>
    <row r="15" spans="1:17" s="79" customFormat="1" ht="12" customHeight="1" x14ac:dyDescent="0.2">
      <c r="A15" s="50" t="s">
        <v>1</v>
      </c>
      <c r="B15" s="69">
        <v>8232</v>
      </c>
      <c r="C15" s="45">
        <v>6245</v>
      </c>
      <c r="D15" s="45">
        <v>6835</v>
      </c>
      <c r="E15" s="46">
        <f t="shared" si="0"/>
        <v>9.4475580464371545E-2</v>
      </c>
      <c r="F15" s="107">
        <v>76</v>
      </c>
      <c r="G15" s="107">
        <v>86</v>
      </c>
      <c r="H15" s="107">
        <v>75</v>
      </c>
      <c r="I15" s="46">
        <f t="shared" si="1"/>
        <v>-0.12790697674418605</v>
      </c>
      <c r="J15" s="45">
        <v>337</v>
      </c>
      <c r="K15" s="45">
        <v>287</v>
      </c>
      <c r="L15" s="45">
        <v>282</v>
      </c>
      <c r="M15" s="46">
        <f t="shared" si="2"/>
        <v>-1.7421602787456414E-2</v>
      </c>
      <c r="N15" s="62">
        <v>9820</v>
      </c>
      <c r="O15" s="45">
        <v>7219</v>
      </c>
      <c r="P15" s="45">
        <v>7936</v>
      </c>
      <c r="Q15" s="63">
        <f t="shared" si="3"/>
        <v>9.9321235628203386E-2</v>
      </c>
    </row>
    <row r="16" spans="1:17" s="79" customFormat="1" ht="12" customHeight="1" x14ac:dyDescent="0.2">
      <c r="A16" s="50" t="s">
        <v>12</v>
      </c>
      <c r="B16" s="69">
        <v>303</v>
      </c>
      <c r="C16" s="45">
        <v>281</v>
      </c>
      <c r="D16" s="45">
        <v>284</v>
      </c>
      <c r="E16" s="46">
        <f t="shared" si="0"/>
        <v>1.067615658362997E-2</v>
      </c>
      <c r="F16" s="107">
        <v>17</v>
      </c>
      <c r="G16" s="107">
        <v>9</v>
      </c>
      <c r="H16" s="107">
        <v>13</v>
      </c>
      <c r="I16" s="46">
        <f t="shared" si="1"/>
        <v>0.44444444444444442</v>
      </c>
      <c r="J16" s="45">
        <v>52</v>
      </c>
      <c r="K16" s="45">
        <v>50</v>
      </c>
      <c r="L16" s="45">
        <v>59</v>
      </c>
      <c r="M16" s="46">
        <f t="shared" si="2"/>
        <v>0.17999999999999994</v>
      </c>
      <c r="N16" s="62">
        <v>365</v>
      </c>
      <c r="O16" s="45">
        <v>294</v>
      </c>
      <c r="P16" s="45">
        <v>314</v>
      </c>
      <c r="Q16" s="63">
        <f t="shared" si="3"/>
        <v>6.8027210884353817E-2</v>
      </c>
    </row>
    <row r="17" spans="1:17" s="79" customFormat="1" ht="12" customHeight="1" x14ac:dyDescent="0.2">
      <c r="A17" s="50" t="s">
        <v>2</v>
      </c>
      <c r="B17" s="69">
        <v>6245</v>
      </c>
      <c r="C17" s="45">
        <v>5119</v>
      </c>
      <c r="D17" s="45">
        <v>5719</v>
      </c>
      <c r="E17" s="46">
        <f t="shared" si="0"/>
        <v>0.11721039265481537</v>
      </c>
      <c r="F17" s="107">
        <v>79</v>
      </c>
      <c r="G17" s="107">
        <v>51</v>
      </c>
      <c r="H17" s="107">
        <v>54</v>
      </c>
      <c r="I17" s="46">
        <f t="shared" si="1"/>
        <v>5.8823529411764719E-2</v>
      </c>
      <c r="J17" s="45">
        <v>205</v>
      </c>
      <c r="K17" s="45">
        <v>154</v>
      </c>
      <c r="L17" s="45">
        <v>221</v>
      </c>
      <c r="M17" s="46">
        <f t="shared" si="2"/>
        <v>0.43506493506493515</v>
      </c>
      <c r="N17" s="62">
        <v>7738</v>
      </c>
      <c r="O17" s="45">
        <v>6164</v>
      </c>
      <c r="P17" s="45">
        <v>6726</v>
      </c>
      <c r="Q17" s="63">
        <f t="shared" si="3"/>
        <v>9.1174561972744872E-2</v>
      </c>
    </row>
    <row r="18" spans="1:17" s="79" customFormat="1" ht="12" customHeight="1" x14ac:dyDescent="0.2">
      <c r="A18" s="50" t="s">
        <v>13</v>
      </c>
      <c r="B18" s="69">
        <v>1612</v>
      </c>
      <c r="C18" s="45">
        <v>1319</v>
      </c>
      <c r="D18" s="45">
        <v>1459</v>
      </c>
      <c r="E18" s="46">
        <f t="shared" si="0"/>
        <v>0.10614101592115244</v>
      </c>
      <c r="F18" s="107">
        <v>41</v>
      </c>
      <c r="G18" s="107">
        <v>34</v>
      </c>
      <c r="H18" s="107">
        <v>37</v>
      </c>
      <c r="I18" s="46">
        <f t="shared" si="1"/>
        <v>8.8235294117646967E-2</v>
      </c>
      <c r="J18" s="45">
        <v>211</v>
      </c>
      <c r="K18" s="45">
        <v>185</v>
      </c>
      <c r="L18" s="45">
        <v>221</v>
      </c>
      <c r="M18" s="46">
        <f t="shared" si="2"/>
        <v>0.19459459459459461</v>
      </c>
      <c r="N18" s="62">
        <v>1953</v>
      </c>
      <c r="O18" s="45">
        <v>1535</v>
      </c>
      <c r="P18" s="45">
        <v>1693</v>
      </c>
      <c r="Q18" s="63">
        <f t="shared" si="3"/>
        <v>0.10293159609120517</v>
      </c>
    </row>
    <row r="19" spans="1:17" s="79" customFormat="1" ht="12" customHeight="1" x14ac:dyDescent="0.2">
      <c r="A19" s="50" t="s">
        <v>14</v>
      </c>
      <c r="B19" s="69">
        <v>2605</v>
      </c>
      <c r="C19" s="45">
        <v>2259</v>
      </c>
      <c r="D19" s="45">
        <v>2526</v>
      </c>
      <c r="E19" s="46">
        <f t="shared" si="0"/>
        <v>0.11819389110225753</v>
      </c>
      <c r="F19" s="107">
        <v>32</v>
      </c>
      <c r="G19" s="107">
        <v>45</v>
      </c>
      <c r="H19" s="107">
        <v>55</v>
      </c>
      <c r="I19" s="46">
        <f t="shared" si="1"/>
        <v>0.22222222222222232</v>
      </c>
      <c r="J19" s="45">
        <v>159</v>
      </c>
      <c r="K19" s="45">
        <v>157</v>
      </c>
      <c r="L19" s="45">
        <v>200</v>
      </c>
      <c r="M19" s="46">
        <f t="shared" si="2"/>
        <v>0.27388535031847128</v>
      </c>
      <c r="N19" s="62">
        <v>3183</v>
      </c>
      <c r="O19" s="45">
        <v>2724</v>
      </c>
      <c r="P19" s="45">
        <v>2987</v>
      </c>
      <c r="Q19" s="63">
        <f t="shared" si="3"/>
        <v>9.6549192364170366E-2</v>
      </c>
    </row>
    <row r="20" spans="1:17" s="79" customFormat="1" ht="12" customHeight="1" x14ac:dyDescent="0.2">
      <c r="A20" s="50" t="s">
        <v>76</v>
      </c>
      <c r="B20" s="69">
        <v>859</v>
      </c>
      <c r="C20" s="45">
        <v>680</v>
      </c>
      <c r="D20" s="45">
        <v>829</v>
      </c>
      <c r="E20" s="46">
        <f t="shared" si="0"/>
        <v>0.21911764705882364</v>
      </c>
      <c r="F20" s="107">
        <v>18</v>
      </c>
      <c r="G20" s="107">
        <v>23</v>
      </c>
      <c r="H20" s="107">
        <v>18</v>
      </c>
      <c r="I20" s="46">
        <f t="shared" si="1"/>
        <v>-0.21739130434782605</v>
      </c>
      <c r="J20" s="45">
        <v>53</v>
      </c>
      <c r="K20" s="45">
        <v>69</v>
      </c>
      <c r="L20" s="45">
        <v>64</v>
      </c>
      <c r="M20" s="46">
        <f t="shared" si="2"/>
        <v>-7.2463768115942018E-2</v>
      </c>
      <c r="N20" s="62">
        <v>1038</v>
      </c>
      <c r="O20" s="45">
        <v>799</v>
      </c>
      <c r="P20" s="45">
        <v>1007</v>
      </c>
      <c r="Q20" s="63">
        <f t="shared" si="3"/>
        <v>0.26032540675844795</v>
      </c>
    </row>
    <row r="21" spans="1:17" s="79" customFormat="1" ht="12" customHeight="1" x14ac:dyDescent="0.2">
      <c r="A21" s="50" t="s">
        <v>15</v>
      </c>
      <c r="B21" s="69">
        <v>654</v>
      </c>
      <c r="C21" s="45">
        <v>558</v>
      </c>
      <c r="D21" s="45">
        <v>665</v>
      </c>
      <c r="E21" s="46">
        <f t="shared" si="0"/>
        <v>0.19175627240143367</v>
      </c>
      <c r="F21" s="107">
        <v>14</v>
      </c>
      <c r="G21" s="107">
        <v>12</v>
      </c>
      <c r="H21" s="107">
        <v>22</v>
      </c>
      <c r="I21" s="46">
        <f t="shared" si="1"/>
        <v>0.83333333333333326</v>
      </c>
      <c r="J21" s="45">
        <v>46</v>
      </c>
      <c r="K21" s="45">
        <v>47</v>
      </c>
      <c r="L21" s="45">
        <v>56</v>
      </c>
      <c r="M21" s="46">
        <f t="shared" si="2"/>
        <v>0.1914893617021276</v>
      </c>
      <c r="N21" s="62">
        <v>863</v>
      </c>
      <c r="O21" s="45">
        <v>683</v>
      </c>
      <c r="P21" s="45">
        <v>808</v>
      </c>
      <c r="Q21" s="63">
        <f t="shared" si="3"/>
        <v>0.18301610541727675</v>
      </c>
    </row>
    <row r="22" spans="1:17" s="79" customFormat="1" ht="12" customHeight="1" x14ac:dyDescent="0.2">
      <c r="A22" s="50" t="s">
        <v>16</v>
      </c>
      <c r="B22" s="69">
        <v>1315</v>
      </c>
      <c r="C22" s="45">
        <v>1101</v>
      </c>
      <c r="D22" s="45">
        <v>1307</v>
      </c>
      <c r="E22" s="46">
        <f t="shared" si="0"/>
        <v>0.18710263396911908</v>
      </c>
      <c r="F22" s="107">
        <v>38</v>
      </c>
      <c r="G22" s="107">
        <v>19</v>
      </c>
      <c r="H22" s="107">
        <v>35</v>
      </c>
      <c r="I22" s="46">
        <f t="shared" si="1"/>
        <v>0.84210526315789469</v>
      </c>
      <c r="J22" s="45">
        <v>90</v>
      </c>
      <c r="K22" s="45">
        <v>81</v>
      </c>
      <c r="L22" s="45">
        <v>87</v>
      </c>
      <c r="M22" s="46">
        <f t="shared" si="2"/>
        <v>7.4074074074074181E-2</v>
      </c>
      <c r="N22" s="62">
        <v>1604</v>
      </c>
      <c r="O22" s="45">
        <v>1360</v>
      </c>
      <c r="P22" s="45">
        <v>1534</v>
      </c>
      <c r="Q22" s="63">
        <f t="shared" si="3"/>
        <v>0.12794117647058822</v>
      </c>
    </row>
    <row r="23" spans="1:17" s="79" customFormat="1" ht="12" customHeight="1" x14ac:dyDescent="0.2">
      <c r="A23" s="50" t="s">
        <v>77</v>
      </c>
      <c r="B23" s="69">
        <v>611</v>
      </c>
      <c r="C23" s="45">
        <v>600</v>
      </c>
      <c r="D23" s="45">
        <v>613</v>
      </c>
      <c r="E23" s="46">
        <f t="shared" si="0"/>
        <v>2.1666666666666723E-2</v>
      </c>
      <c r="F23" s="107">
        <v>21</v>
      </c>
      <c r="G23" s="107">
        <v>17</v>
      </c>
      <c r="H23" s="107">
        <v>14</v>
      </c>
      <c r="I23" s="46">
        <f t="shared" si="1"/>
        <v>-0.17647058823529416</v>
      </c>
      <c r="J23" s="45">
        <v>106</v>
      </c>
      <c r="K23" s="45">
        <v>94</v>
      </c>
      <c r="L23" s="45">
        <v>106</v>
      </c>
      <c r="M23" s="46">
        <f t="shared" si="2"/>
        <v>0.12765957446808507</v>
      </c>
      <c r="N23" s="62">
        <v>686</v>
      </c>
      <c r="O23" s="45">
        <v>681</v>
      </c>
      <c r="P23" s="45">
        <v>683</v>
      </c>
      <c r="Q23" s="63">
        <f t="shared" si="3"/>
        <v>2.936857562408246E-3</v>
      </c>
    </row>
    <row r="24" spans="1:17" s="79" customFormat="1" ht="12" customHeight="1" x14ac:dyDescent="0.2">
      <c r="A24" s="50" t="s">
        <v>78</v>
      </c>
      <c r="B24" s="69">
        <v>936</v>
      </c>
      <c r="C24" s="45">
        <v>874</v>
      </c>
      <c r="D24" s="45">
        <v>875</v>
      </c>
      <c r="E24" s="46">
        <f t="shared" si="0"/>
        <v>1.1441647597254523E-3</v>
      </c>
      <c r="F24" s="107">
        <v>41</v>
      </c>
      <c r="G24" s="107">
        <v>12</v>
      </c>
      <c r="H24" s="107">
        <v>13</v>
      </c>
      <c r="I24" s="46">
        <f t="shared" si="1"/>
        <v>8.3333333333333259E-2</v>
      </c>
      <c r="J24" s="45">
        <v>109</v>
      </c>
      <c r="K24" s="45">
        <v>80</v>
      </c>
      <c r="L24" s="45">
        <v>72</v>
      </c>
      <c r="M24" s="46">
        <f t="shared" si="2"/>
        <v>-9.9999999999999978E-2</v>
      </c>
      <c r="N24" s="62">
        <v>1065</v>
      </c>
      <c r="O24" s="45">
        <v>978</v>
      </c>
      <c r="P24" s="45">
        <v>985</v>
      </c>
      <c r="Q24" s="63">
        <f t="shared" si="3"/>
        <v>7.1574642126790433E-3</v>
      </c>
    </row>
    <row r="25" spans="1:17" s="79" customFormat="1" ht="12" customHeight="1" x14ac:dyDescent="0.2">
      <c r="A25" s="54" t="s">
        <v>0</v>
      </c>
      <c r="B25" s="55">
        <f t="shared" ref="B25" si="4">SUM(B5:B24)</f>
        <v>37251</v>
      </c>
      <c r="C25" s="56">
        <f t="shared" ref="C25:D25" si="5">SUM(C5:C24)</f>
        <v>30691</v>
      </c>
      <c r="D25" s="56">
        <f t="shared" si="5"/>
        <v>34276</v>
      </c>
      <c r="E25" s="57">
        <f>D25/C25-1</f>
        <v>0.11680948812355418</v>
      </c>
      <c r="F25" s="55">
        <f>SUM(F5:F24)</f>
        <v>688</v>
      </c>
      <c r="G25" s="56">
        <f t="shared" ref="G25:H25" si="6">SUM(G5:G24)</f>
        <v>561</v>
      </c>
      <c r="H25" s="56">
        <f t="shared" si="6"/>
        <v>618</v>
      </c>
      <c r="I25" s="57">
        <f>H25/G25-1</f>
        <v>0.10160427807486627</v>
      </c>
      <c r="J25" s="55">
        <f t="shared" ref="J25:L25" si="7">SUM(J5:J24)</f>
        <v>2383</v>
      </c>
      <c r="K25" s="56">
        <f t="shared" si="7"/>
        <v>2161</v>
      </c>
      <c r="L25" s="56">
        <f t="shared" si="7"/>
        <v>2302</v>
      </c>
      <c r="M25" s="57">
        <f>L25/K25-1</f>
        <v>6.5247570569180846E-2</v>
      </c>
      <c r="N25" s="55">
        <f t="shared" ref="N25:P25" si="8">SUM(N5:N24)</f>
        <v>44934</v>
      </c>
      <c r="O25" s="56">
        <f t="shared" si="8"/>
        <v>35853</v>
      </c>
      <c r="P25" s="56">
        <f t="shared" si="8"/>
        <v>40114</v>
      </c>
      <c r="Q25" s="64">
        <f>P25/O25-1</f>
        <v>0.11884640058014662</v>
      </c>
    </row>
    <row r="26" spans="1:17" s="79" customFormat="1" ht="12" customHeight="1" x14ac:dyDescent="0.2"/>
    <row r="27" spans="1:17" s="79" customFormat="1" ht="12" customHeight="1" x14ac:dyDescent="0.2"/>
    <row r="28" spans="1:17" s="79" customFormat="1" ht="12" customHeight="1" x14ac:dyDescent="0.2"/>
    <row r="29" spans="1:17" s="79" customFormat="1" ht="12" customHeight="1" x14ac:dyDescent="0.2"/>
    <row r="30" spans="1:17" ht="12" customHeight="1" x14ac:dyDescent="0.25"/>
    <row r="31" spans="1:17" ht="12" customHeight="1" x14ac:dyDescent="0.25"/>
    <row r="32" spans="1:17" ht="12" customHeight="1" x14ac:dyDescent="0.25"/>
    <row r="33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88" fitToHeight="2" orientation="portrait" horizontalDpi="300" verticalDpi="300" r:id="rId1"/>
  <headerFooter scaleWithDoc="0" alignWithMargins="0"/>
  <ignoredErrors>
    <ignoredError sqref="B25:D25 F25:L25 N25:Q25" formulaRange="1"/>
    <ignoredError sqref="E25 M25" formula="1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5C389-FE3A-4FDC-92D7-09D29D808AF9}">
  <dimension ref="A1:R33"/>
  <sheetViews>
    <sheetView showGridLines="0" showRuler="0" zoomScale="120" zoomScaleNormal="120" zoomScaleSheetLayoutView="100" workbookViewId="0">
      <selection activeCell="N1" sqref="N1"/>
    </sheetView>
  </sheetViews>
  <sheetFormatPr defaultColWidth="7.88671875" defaultRowHeight="13.2" x14ac:dyDescent="0.25"/>
  <cols>
    <col min="1" max="1" width="15.6640625" style="3" customWidth="1"/>
    <col min="2" max="2" width="10" style="3" customWidth="1"/>
    <col min="3" max="24" width="5.6640625" style="3" customWidth="1"/>
    <col min="25" max="16384" width="7.88671875" style="3"/>
  </cols>
  <sheetData>
    <row r="1" spans="1:18" ht="19.95" customHeight="1" x14ac:dyDescent="0.3">
      <c r="A1" s="24" t="s">
        <v>359</v>
      </c>
      <c r="C1" s="12"/>
      <c r="D1" s="12"/>
      <c r="E1" s="12"/>
      <c r="F1" s="12"/>
      <c r="G1" s="12"/>
      <c r="H1" s="14"/>
      <c r="I1" s="14"/>
      <c r="J1" s="14"/>
      <c r="K1" s="14"/>
    </row>
    <row r="2" spans="1:18" s="79" customFormat="1" ht="25.2" customHeight="1" thickBot="1" x14ac:dyDescent="0.25">
      <c r="B2" s="77"/>
      <c r="C2" s="78"/>
      <c r="D2" s="78"/>
      <c r="E2" s="78"/>
      <c r="F2" s="78"/>
      <c r="G2" s="78"/>
    </row>
    <row r="3" spans="1:18" s="79" customFormat="1" ht="13.95" customHeight="1" thickBot="1" x14ac:dyDescent="0.25">
      <c r="A3" s="186" t="s">
        <v>245</v>
      </c>
      <c r="B3" s="193"/>
      <c r="C3" s="185" t="s">
        <v>246</v>
      </c>
      <c r="D3" s="186"/>
      <c r="E3" s="186"/>
      <c r="F3" s="193"/>
      <c r="G3" s="185" t="s">
        <v>56</v>
      </c>
      <c r="H3" s="186"/>
      <c r="I3" s="186"/>
      <c r="J3" s="193"/>
      <c r="K3" s="185" t="s">
        <v>57</v>
      </c>
      <c r="L3" s="186"/>
      <c r="M3" s="186"/>
      <c r="N3" s="193"/>
      <c r="O3" s="185" t="s">
        <v>0</v>
      </c>
      <c r="P3" s="186"/>
      <c r="Q3" s="186"/>
      <c r="R3" s="186"/>
    </row>
    <row r="4" spans="1:18" s="79" customFormat="1" ht="19.95" customHeight="1" thickBot="1" x14ac:dyDescent="0.25">
      <c r="A4" s="194"/>
      <c r="B4" s="195"/>
      <c r="C4" s="142">
        <v>2019</v>
      </c>
      <c r="D4" s="142">
        <v>2021</v>
      </c>
      <c r="E4" s="142">
        <v>2022</v>
      </c>
      <c r="F4" s="42" t="s">
        <v>330</v>
      </c>
      <c r="G4" s="142">
        <v>2019</v>
      </c>
      <c r="H4" s="142">
        <v>2021</v>
      </c>
      <c r="I4" s="142">
        <v>2022</v>
      </c>
      <c r="J4" s="42" t="s">
        <v>330</v>
      </c>
      <c r="K4" s="142">
        <v>2019</v>
      </c>
      <c r="L4" s="142">
        <v>2021</v>
      </c>
      <c r="M4" s="142">
        <v>2022</v>
      </c>
      <c r="N4" s="42" t="s">
        <v>330</v>
      </c>
      <c r="O4" s="143">
        <v>2019</v>
      </c>
      <c r="P4" s="143">
        <v>2021</v>
      </c>
      <c r="Q4" s="143">
        <v>2022</v>
      </c>
      <c r="R4" s="144" t="s">
        <v>330</v>
      </c>
    </row>
    <row r="5" spans="1:18" s="79" customFormat="1" ht="12" customHeight="1" x14ac:dyDescent="0.2">
      <c r="A5" s="191" t="s">
        <v>247</v>
      </c>
      <c r="B5" s="110" t="s">
        <v>248</v>
      </c>
      <c r="C5" s="45">
        <v>3999</v>
      </c>
      <c r="D5" s="45">
        <v>2818</v>
      </c>
      <c r="E5" s="45">
        <v>3342</v>
      </c>
      <c r="F5" s="137">
        <f>E5/D5-1</f>
        <v>0.18594748048261178</v>
      </c>
      <c r="G5" s="45">
        <v>26869</v>
      </c>
      <c r="H5" s="45">
        <v>21077</v>
      </c>
      <c r="I5" s="45">
        <v>23300</v>
      </c>
      <c r="J5" s="137">
        <f>I5/H5-1</f>
        <v>0.10547041799117518</v>
      </c>
      <c r="K5" s="45">
        <v>6460</v>
      </c>
      <c r="L5" s="45">
        <v>5472</v>
      </c>
      <c r="M5" s="45">
        <v>6244</v>
      </c>
      <c r="N5" s="137">
        <f>M5/L5-1</f>
        <v>0.14108187134502925</v>
      </c>
      <c r="O5" s="45">
        <v>37328</v>
      </c>
      <c r="P5" s="45">
        <v>29367</v>
      </c>
      <c r="Q5" s="45">
        <v>32886</v>
      </c>
      <c r="R5" s="138">
        <f>Q5/P5-1</f>
        <v>0.11982837879252228</v>
      </c>
    </row>
    <row r="6" spans="1:18" s="79" customFormat="1" ht="12" customHeight="1" x14ac:dyDescent="0.2">
      <c r="A6" s="188"/>
      <c r="B6" s="50" t="s">
        <v>249</v>
      </c>
      <c r="C6" s="107">
        <v>822</v>
      </c>
      <c r="D6" s="107">
        <v>551</v>
      </c>
      <c r="E6" s="107">
        <v>671</v>
      </c>
      <c r="F6" s="137">
        <f t="shared" ref="F6:F23" si="0">E6/D6-1</f>
        <v>0.21778584392014522</v>
      </c>
      <c r="G6" s="45">
        <v>5528</v>
      </c>
      <c r="H6" s="45">
        <v>4522</v>
      </c>
      <c r="I6" s="45">
        <v>4691</v>
      </c>
      <c r="J6" s="137">
        <f t="shared" ref="J6:J23" si="1">I6/H6-1</f>
        <v>3.7372843874391881E-2</v>
      </c>
      <c r="K6" s="45">
        <v>1376</v>
      </c>
      <c r="L6" s="45">
        <v>1100</v>
      </c>
      <c r="M6" s="45">
        <v>1182</v>
      </c>
      <c r="N6" s="137">
        <f t="shared" ref="N6:N23" si="2">M6/L6-1</f>
        <v>7.454545454545447E-2</v>
      </c>
      <c r="O6" s="45">
        <v>7726</v>
      </c>
      <c r="P6" s="45">
        <v>6173</v>
      </c>
      <c r="Q6" s="45">
        <v>6544</v>
      </c>
      <c r="R6" s="138">
        <f t="shared" ref="R6:R23" si="3">Q6/P6-1</f>
        <v>6.0100437388627803E-2</v>
      </c>
    </row>
    <row r="7" spans="1:18" s="79" customFormat="1" ht="12" customHeight="1" x14ac:dyDescent="0.2">
      <c r="A7" s="188"/>
      <c r="B7" s="50" t="s">
        <v>250</v>
      </c>
      <c r="C7" s="107">
        <v>35</v>
      </c>
      <c r="D7" s="107">
        <v>30</v>
      </c>
      <c r="E7" s="107">
        <v>30</v>
      </c>
      <c r="F7" s="137">
        <f t="shared" si="0"/>
        <v>0</v>
      </c>
      <c r="G7" s="107">
        <v>322</v>
      </c>
      <c r="H7" s="107">
        <v>267</v>
      </c>
      <c r="I7" s="107">
        <v>260</v>
      </c>
      <c r="J7" s="137">
        <f t="shared" si="1"/>
        <v>-2.6217228464419429E-2</v>
      </c>
      <c r="K7" s="107">
        <v>94</v>
      </c>
      <c r="L7" s="107">
        <v>79</v>
      </c>
      <c r="M7" s="107">
        <v>73</v>
      </c>
      <c r="N7" s="137">
        <f t="shared" si="2"/>
        <v>-7.5949367088607556E-2</v>
      </c>
      <c r="O7" s="107">
        <v>451</v>
      </c>
      <c r="P7" s="107">
        <v>376</v>
      </c>
      <c r="Q7" s="107">
        <v>363</v>
      </c>
      <c r="R7" s="138">
        <f t="shared" si="3"/>
        <v>-3.4574468085106336E-2</v>
      </c>
    </row>
    <row r="8" spans="1:18" s="79" customFormat="1" ht="12" customHeight="1" x14ac:dyDescent="0.2">
      <c r="A8" s="188"/>
      <c r="B8" s="50" t="s">
        <v>251</v>
      </c>
      <c r="C8" s="106">
        <v>108</v>
      </c>
      <c r="D8" s="107">
        <v>88</v>
      </c>
      <c r="E8" s="107">
        <v>94</v>
      </c>
      <c r="F8" s="137">
        <f t="shared" si="0"/>
        <v>6.8181818181818121E-2</v>
      </c>
      <c r="G8" s="107">
        <v>39</v>
      </c>
      <c r="H8" s="107">
        <v>27</v>
      </c>
      <c r="I8" s="107">
        <v>30</v>
      </c>
      <c r="J8" s="137">
        <f t="shared" si="1"/>
        <v>0.11111111111111116</v>
      </c>
      <c r="K8" s="107">
        <v>13</v>
      </c>
      <c r="L8" s="107">
        <v>7</v>
      </c>
      <c r="M8" s="107">
        <v>6</v>
      </c>
      <c r="N8" s="137">
        <f t="shared" si="2"/>
        <v>-0.1428571428571429</v>
      </c>
      <c r="O8" s="107">
        <v>160</v>
      </c>
      <c r="P8" s="107">
        <v>122</v>
      </c>
      <c r="Q8" s="107">
        <v>130</v>
      </c>
      <c r="R8" s="138">
        <f t="shared" si="3"/>
        <v>6.5573770491803351E-2</v>
      </c>
    </row>
    <row r="9" spans="1:18" s="79" customFormat="1" ht="12" customHeight="1" x14ac:dyDescent="0.2">
      <c r="A9" s="192"/>
      <c r="B9" s="54" t="s">
        <v>213</v>
      </c>
      <c r="C9" s="55">
        <f>SUM(C5:C8)</f>
        <v>4964</v>
      </c>
      <c r="D9" s="56">
        <f t="shared" ref="D9:E9" si="4">SUM(D5:D8)</f>
        <v>3487</v>
      </c>
      <c r="E9" s="56">
        <f t="shared" si="4"/>
        <v>4137</v>
      </c>
      <c r="F9" s="139">
        <f t="shared" si="0"/>
        <v>0.18640665328362482</v>
      </c>
      <c r="G9" s="56">
        <f>SUM(G5:G8)</f>
        <v>32758</v>
      </c>
      <c r="H9" s="56">
        <f t="shared" ref="H9:I9" si="5">SUM(H5:H8)</f>
        <v>25893</v>
      </c>
      <c r="I9" s="56">
        <f t="shared" si="5"/>
        <v>28281</v>
      </c>
      <c r="J9" s="139">
        <f t="shared" si="1"/>
        <v>9.2225698065114159E-2</v>
      </c>
      <c r="K9" s="56">
        <f>SUM(K5:K8)</f>
        <v>7943</v>
      </c>
      <c r="L9" s="56">
        <f t="shared" ref="L9:M9" si="6">SUM(L5:L8)</f>
        <v>6658</v>
      </c>
      <c r="M9" s="56">
        <f t="shared" si="6"/>
        <v>7505</v>
      </c>
      <c r="N9" s="139">
        <f t="shared" si="2"/>
        <v>0.12721537999399213</v>
      </c>
      <c r="O9" s="56">
        <f>SUM(O5:O8)</f>
        <v>45665</v>
      </c>
      <c r="P9" s="56">
        <f t="shared" ref="P9:Q9" si="7">SUM(P5:P8)</f>
        <v>36038</v>
      </c>
      <c r="Q9" s="56">
        <f t="shared" si="7"/>
        <v>39923</v>
      </c>
      <c r="R9" s="140">
        <f t="shared" si="3"/>
        <v>0.10780287474332639</v>
      </c>
    </row>
    <row r="10" spans="1:18" s="79" customFormat="1" ht="12" customHeight="1" x14ac:dyDescent="0.2">
      <c r="A10" s="191" t="s">
        <v>252</v>
      </c>
      <c r="B10" s="110" t="s">
        <v>248</v>
      </c>
      <c r="C10" s="107">
        <v>104</v>
      </c>
      <c r="D10" s="107">
        <v>53</v>
      </c>
      <c r="E10" s="107">
        <v>69</v>
      </c>
      <c r="F10" s="137">
        <f t="shared" si="0"/>
        <v>0.30188679245283012</v>
      </c>
      <c r="G10" s="107">
        <v>364</v>
      </c>
      <c r="H10" s="107">
        <v>288</v>
      </c>
      <c r="I10" s="107">
        <v>359</v>
      </c>
      <c r="J10" s="137">
        <f t="shared" si="1"/>
        <v>0.24652777777777768</v>
      </c>
      <c r="K10" s="107">
        <v>26</v>
      </c>
      <c r="L10" s="107">
        <v>18</v>
      </c>
      <c r="M10" s="107">
        <v>27</v>
      </c>
      <c r="N10" s="137">
        <f t="shared" si="2"/>
        <v>0.5</v>
      </c>
      <c r="O10" s="107">
        <v>494</v>
      </c>
      <c r="P10" s="107">
        <v>359</v>
      </c>
      <c r="Q10" s="107">
        <v>455</v>
      </c>
      <c r="R10" s="141">
        <f t="shared" si="3"/>
        <v>0.2674094707520891</v>
      </c>
    </row>
    <row r="11" spans="1:18" s="79" customFormat="1" ht="12" customHeight="1" x14ac:dyDescent="0.2">
      <c r="A11" s="188"/>
      <c r="B11" s="50" t="s">
        <v>249</v>
      </c>
      <c r="C11" s="107">
        <v>50</v>
      </c>
      <c r="D11" s="107">
        <v>25</v>
      </c>
      <c r="E11" s="107">
        <v>38</v>
      </c>
      <c r="F11" s="137">
        <f t="shared" si="0"/>
        <v>0.52</v>
      </c>
      <c r="G11" s="107">
        <v>590</v>
      </c>
      <c r="H11" s="107">
        <v>473</v>
      </c>
      <c r="I11" s="107">
        <v>476</v>
      </c>
      <c r="J11" s="137">
        <f t="shared" si="1"/>
        <v>6.3424947145878097E-3</v>
      </c>
      <c r="K11" s="107">
        <v>131</v>
      </c>
      <c r="L11" s="107">
        <v>109</v>
      </c>
      <c r="M11" s="107">
        <v>113</v>
      </c>
      <c r="N11" s="137">
        <f t="shared" si="2"/>
        <v>3.669724770642202E-2</v>
      </c>
      <c r="O11" s="107">
        <v>771</v>
      </c>
      <c r="P11" s="107">
        <v>607</v>
      </c>
      <c r="Q11" s="107">
        <v>627</v>
      </c>
      <c r="R11" s="138">
        <f t="shared" si="3"/>
        <v>3.2948929159802409E-2</v>
      </c>
    </row>
    <row r="12" spans="1:18" s="79" customFormat="1" ht="12" customHeight="1" x14ac:dyDescent="0.2">
      <c r="A12" s="188"/>
      <c r="B12" s="50" t="s">
        <v>250</v>
      </c>
      <c r="C12" s="107">
        <v>21</v>
      </c>
      <c r="D12" s="107">
        <v>16</v>
      </c>
      <c r="E12" s="107">
        <v>20</v>
      </c>
      <c r="F12" s="137">
        <f t="shared" si="0"/>
        <v>0.25</v>
      </c>
      <c r="G12" s="107">
        <v>314</v>
      </c>
      <c r="H12" s="107">
        <v>305</v>
      </c>
      <c r="I12" s="107">
        <v>331</v>
      </c>
      <c r="J12" s="137">
        <f t="shared" si="1"/>
        <v>8.5245901639344313E-2</v>
      </c>
      <c r="K12" s="107">
        <v>75</v>
      </c>
      <c r="L12" s="107">
        <v>69</v>
      </c>
      <c r="M12" s="107">
        <v>76</v>
      </c>
      <c r="N12" s="137">
        <f t="shared" si="2"/>
        <v>0.10144927536231885</v>
      </c>
      <c r="O12" s="107">
        <v>410</v>
      </c>
      <c r="P12" s="107">
        <v>390</v>
      </c>
      <c r="Q12" s="107">
        <v>427</v>
      </c>
      <c r="R12" s="138">
        <f t="shared" si="3"/>
        <v>9.4871794871794979E-2</v>
      </c>
    </row>
    <row r="13" spans="1:18" s="79" customFormat="1" ht="12" customHeight="1" x14ac:dyDescent="0.2">
      <c r="A13" s="188"/>
      <c r="B13" s="50" t="s">
        <v>251</v>
      </c>
      <c r="C13" s="107">
        <v>3</v>
      </c>
      <c r="D13" s="107">
        <v>0</v>
      </c>
      <c r="E13" s="107">
        <v>0</v>
      </c>
      <c r="F13" s="137" t="s">
        <v>62</v>
      </c>
      <c r="G13" s="107">
        <v>1</v>
      </c>
      <c r="H13" s="107">
        <v>3</v>
      </c>
      <c r="I13" s="107">
        <v>2</v>
      </c>
      <c r="J13" s="137">
        <f t="shared" si="1"/>
        <v>-0.33333333333333337</v>
      </c>
      <c r="K13" s="107">
        <v>0</v>
      </c>
      <c r="L13" s="107">
        <v>0</v>
      </c>
      <c r="M13" s="107">
        <v>1</v>
      </c>
      <c r="N13" s="137" t="s">
        <v>62</v>
      </c>
      <c r="O13" s="107">
        <v>4</v>
      </c>
      <c r="P13" s="107">
        <v>3</v>
      </c>
      <c r="Q13" s="107">
        <v>3</v>
      </c>
      <c r="R13" s="138">
        <f t="shared" si="3"/>
        <v>0</v>
      </c>
    </row>
    <row r="14" spans="1:18" s="79" customFormat="1" ht="12" customHeight="1" x14ac:dyDescent="0.2">
      <c r="A14" s="192"/>
      <c r="B14" s="54" t="s">
        <v>213</v>
      </c>
      <c r="C14" s="55">
        <f>SUM(C10:C13)</f>
        <v>178</v>
      </c>
      <c r="D14" s="56">
        <f t="shared" ref="D14:E14" si="8">SUM(D10:D13)</f>
        <v>94</v>
      </c>
      <c r="E14" s="56">
        <f t="shared" si="8"/>
        <v>127</v>
      </c>
      <c r="F14" s="139">
        <f t="shared" si="0"/>
        <v>0.35106382978723394</v>
      </c>
      <c r="G14" s="56">
        <f>SUM(G10:G13)</f>
        <v>1269</v>
      </c>
      <c r="H14" s="56">
        <f t="shared" ref="H14:I14" si="9">SUM(H10:H13)</f>
        <v>1069</v>
      </c>
      <c r="I14" s="56">
        <f t="shared" si="9"/>
        <v>1168</v>
      </c>
      <c r="J14" s="139">
        <f t="shared" si="1"/>
        <v>9.2609915809167553E-2</v>
      </c>
      <c r="K14" s="56">
        <f>SUM(K10:K13)</f>
        <v>232</v>
      </c>
      <c r="L14" s="56">
        <f t="shared" ref="L14:M14" si="10">SUM(L10:L13)</f>
        <v>196</v>
      </c>
      <c r="M14" s="56">
        <f t="shared" si="10"/>
        <v>217</v>
      </c>
      <c r="N14" s="139">
        <f t="shared" si="2"/>
        <v>0.10714285714285721</v>
      </c>
      <c r="O14" s="56">
        <f>SUM(O10:O13)</f>
        <v>1679</v>
      </c>
      <c r="P14" s="56">
        <f t="shared" ref="P14:Q14" si="11">SUM(P10:P13)</f>
        <v>1359</v>
      </c>
      <c r="Q14" s="56">
        <f t="shared" si="11"/>
        <v>1512</v>
      </c>
      <c r="R14" s="140">
        <f t="shared" si="3"/>
        <v>0.11258278145695355</v>
      </c>
    </row>
    <row r="15" spans="1:18" s="79" customFormat="1" ht="12" customHeight="1" x14ac:dyDescent="0.2">
      <c r="A15" s="187" t="s">
        <v>94</v>
      </c>
      <c r="B15" s="188"/>
      <c r="C15" s="107">
        <v>73</v>
      </c>
      <c r="D15" s="107">
        <v>32</v>
      </c>
      <c r="E15" s="107">
        <v>40</v>
      </c>
      <c r="F15" s="137">
        <f t="shared" si="0"/>
        <v>0.25</v>
      </c>
      <c r="G15" s="45">
        <v>1399</v>
      </c>
      <c r="H15" s="45">
        <v>1024</v>
      </c>
      <c r="I15" s="45">
        <v>1034</v>
      </c>
      <c r="J15" s="137">
        <f t="shared" si="1"/>
        <v>9.765625E-3</v>
      </c>
      <c r="K15" s="45">
        <v>1034</v>
      </c>
      <c r="L15" s="107">
        <v>889</v>
      </c>
      <c r="M15" s="107">
        <v>825</v>
      </c>
      <c r="N15" s="137">
        <f t="shared" si="2"/>
        <v>-7.1991001124859344E-2</v>
      </c>
      <c r="O15" s="45">
        <v>2506</v>
      </c>
      <c r="P15" s="45">
        <v>1945</v>
      </c>
      <c r="Q15" s="45">
        <v>1899</v>
      </c>
      <c r="R15" s="138">
        <f t="shared" si="3"/>
        <v>-2.3650385604113144E-2</v>
      </c>
    </row>
    <row r="16" spans="1:18" s="79" customFormat="1" ht="12" customHeight="1" x14ac:dyDescent="0.2">
      <c r="A16" s="187" t="s">
        <v>81</v>
      </c>
      <c r="B16" s="188"/>
      <c r="C16" s="107">
        <v>136</v>
      </c>
      <c r="D16" s="107">
        <v>124</v>
      </c>
      <c r="E16" s="107">
        <v>150</v>
      </c>
      <c r="F16" s="137">
        <f t="shared" si="0"/>
        <v>0.20967741935483875</v>
      </c>
      <c r="G16" s="45">
        <v>2694</v>
      </c>
      <c r="H16" s="45">
        <v>2587</v>
      </c>
      <c r="I16" s="45">
        <v>2930</v>
      </c>
      <c r="J16" s="137">
        <f t="shared" si="1"/>
        <v>0.13258600695786615</v>
      </c>
      <c r="K16" s="45">
        <v>1621</v>
      </c>
      <c r="L16" s="45">
        <v>1559</v>
      </c>
      <c r="M16" s="45">
        <v>1788</v>
      </c>
      <c r="N16" s="137">
        <f t="shared" si="2"/>
        <v>0.1468890314304041</v>
      </c>
      <c r="O16" s="45">
        <v>4451</v>
      </c>
      <c r="P16" s="45">
        <v>4270</v>
      </c>
      <c r="Q16" s="45">
        <v>4868</v>
      </c>
      <c r="R16" s="138">
        <f t="shared" si="3"/>
        <v>0.14004683840749421</v>
      </c>
    </row>
    <row r="17" spans="1:18" s="79" customFormat="1" ht="12" customHeight="1" x14ac:dyDescent="0.2">
      <c r="A17" s="187" t="s">
        <v>82</v>
      </c>
      <c r="B17" s="188"/>
      <c r="C17" s="107">
        <v>93</v>
      </c>
      <c r="D17" s="107">
        <v>67</v>
      </c>
      <c r="E17" s="107">
        <v>84</v>
      </c>
      <c r="F17" s="137">
        <f t="shared" si="0"/>
        <v>0.25373134328358216</v>
      </c>
      <c r="G17" s="45">
        <v>1898</v>
      </c>
      <c r="H17" s="45">
        <v>1728</v>
      </c>
      <c r="I17" s="45">
        <v>1971</v>
      </c>
      <c r="J17" s="137">
        <f t="shared" si="1"/>
        <v>0.140625</v>
      </c>
      <c r="K17" s="45">
        <v>1096</v>
      </c>
      <c r="L17" s="45">
        <v>1099</v>
      </c>
      <c r="M17" s="45">
        <v>1232</v>
      </c>
      <c r="N17" s="137">
        <f t="shared" si="2"/>
        <v>0.12101910828025475</v>
      </c>
      <c r="O17" s="45">
        <v>3087</v>
      </c>
      <c r="P17" s="45">
        <v>2894</v>
      </c>
      <c r="Q17" s="45">
        <v>3287</v>
      </c>
      <c r="R17" s="138">
        <f t="shared" si="3"/>
        <v>0.13579820317899105</v>
      </c>
    </row>
    <row r="18" spans="1:18" s="79" customFormat="1" ht="12" customHeight="1" x14ac:dyDescent="0.2">
      <c r="A18" s="187" t="s">
        <v>83</v>
      </c>
      <c r="B18" s="188"/>
      <c r="C18" s="107">
        <v>139</v>
      </c>
      <c r="D18" s="107">
        <v>117</v>
      </c>
      <c r="E18" s="107">
        <v>155</v>
      </c>
      <c r="F18" s="137">
        <f>E18/D18-1</f>
        <v>0.32478632478632474</v>
      </c>
      <c r="G18" s="45">
        <v>1612</v>
      </c>
      <c r="H18" s="45">
        <v>1892</v>
      </c>
      <c r="I18" s="45">
        <v>1986</v>
      </c>
      <c r="J18" s="137">
        <f>I18/H18-1</f>
        <v>4.9682875264270621E-2</v>
      </c>
      <c r="K18" s="107">
        <v>680</v>
      </c>
      <c r="L18" s="107">
        <v>828</v>
      </c>
      <c r="M18" s="107">
        <v>933</v>
      </c>
      <c r="N18" s="137">
        <f>M18/L18-1</f>
        <v>0.12681159420289845</v>
      </c>
      <c r="O18" s="45">
        <v>2431</v>
      </c>
      <c r="P18" s="45">
        <v>2837</v>
      </c>
      <c r="Q18" s="45">
        <v>3074</v>
      </c>
      <c r="R18" s="138">
        <f>Q18/P18-1</f>
        <v>8.3538949594642142E-2</v>
      </c>
    </row>
    <row r="19" spans="1:18" s="79" customFormat="1" ht="12" customHeight="1" x14ac:dyDescent="0.2">
      <c r="A19" s="187" t="s">
        <v>84</v>
      </c>
      <c r="B19" s="188"/>
      <c r="C19" s="107">
        <v>15</v>
      </c>
      <c r="D19" s="107">
        <v>11</v>
      </c>
      <c r="E19" s="107">
        <v>24</v>
      </c>
      <c r="F19" s="137">
        <f>E19/D19-1</f>
        <v>1.1818181818181817</v>
      </c>
      <c r="G19" s="107">
        <v>125</v>
      </c>
      <c r="H19" s="107">
        <v>122</v>
      </c>
      <c r="I19" s="107">
        <v>132</v>
      </c>
      <c r="J19" s="137">
        <f>I19/H19-1</f>
        <v>8.1967213114754189E-2</v>
      </c>
      <c r="K19" s="107">
        <v>207</v>
      </c>
      <c r="L19" s="107">
        <v>151</v>
      </c>
      <c r="M19" s="107">
        <v>155</v>
      </c>
      <c r="N19" s="137">
        <f>M19/L19-1</f>
        <v>2.6490066225165476E-2</v>
      </c>
      <c r="O19" s="107">
        <v>347</v>
      </c>
      <c r="P19" s="107">
        <v>284</v>
      </c>
      <c r="Q19" s="107">
        <v>311</v>
      </c>
      <c r="R19" s="138">
        <f>Q19/P19-1</f>
        <v>9.5070422535211252E-2</v>
      </c>
    </row>
    <row r="20" spans="1:18" s="79" customFormat="1" ht="12" customHeight="1" x14ac:dyDescent="0.2">
      <c r="A20" s="187" t="s">
        <v>85</v>
      </c>
      <c r="B20" s="188"/>
      <c r="C20" s="107">
        <v>10</v>
      </c>
      <c r="D20" s="107">
        <v>0</v>
      </c>
      <c r="E20" s="107">
        <v>9</v>
      </c>
      <c r="F20" s="137" t="s">
        <v>62</v>
      </c>
      <c r="G20" s="107">
        <v>23</v>
      </c>
      <c r="H20" s="107">
        <v>10</v>
      </c>
      <c r="I20" s="107">
        <v>26</v>
      </c>
      <c r="J20" s="137">
        <f>I20/H20-1</f>
        <v>1.6</v>
      </c>
      <c r="K20" s="107">
        <v>14</v>
      </c>
      <c r="L20" s="107">
        <v>13</v>
      </c>
      <c r="M20" s="107">
        <v>10</v>
      </c>
      <c r="N20" s="137">
        <f>M20/L20-1</f>
        <v>-0.23076923076923073</v>
      </c>
      <c r="O20" s="107">
        <v>47</v>
      </c>
      <c r="P20" s="107">
        <v>23</v>
      </c>
      <c r="Q20" s="107">
        <v>45</v>
      </c>
      <c r="R20" s="138">
        <f>Q20/P20-1</f>
        <v>0.95652173913043481</v>
      </c>
    </row>
    <row r="21" spans="1:18" s="79" customFormat="1" ht="12" customHeight="1" x14ac:dyDescent="0.2">
      <c r="A21" s="187" t="s">
        <v>86</v>
      </c>
      <c r="B21" s="188"/>
      <c r="C21" s="107">
        <v>10</v>
      </c>
      <c r="D21" s="107">
        <v>9</v>
      </c>
      <c r="E21" s="107">
        <v>6</v>
      </c>
      <c r="F21" s="137">
        <f>E21/D21-1</f>
        <v>-0.33333333333333337</v>
      </c>
      <c r="G21" s="107">
        <v>113</v>
      </c>
      <c r="H21" s="107">
        <v>96</v>
      </c>
      <c r="I21" s="107">
        <v>83</v>
      </c>
      <c r="J21" s="137">
        <f>I21/H21-1</f>
        <v>-0.13541666666666663</v>
      </c>
      <c r="K21" s="107">
        <v>93</v>
      </c>
      <c r="L21" s="107">
        <v>103</v>
      </c>
      <c r="M21" s="107">
        <v>89</v>
      </c>
      <c r="N21" s="137">
        <f>M21/L21-1</f>
        <v>-0.13592233009708743</v>
      </c>
      <c r="O21" s="107">
        <v>216</v>
      </c>
      <c r="P21" s="107">
        <v>208</v>
      </c>
      <c r="Q21" s="107">
        <v>178</v>
      </c>
      <c r="R21" s="138">
        <f>Q21/P21-1</f>
        <v>-0.14423076923076927</v>
      </c>
    </row>
    <row r="22" spans="1:18" s="79" customFormat="1" ht="12" customHeight="1" x14ac:dyDescent="0.2">
      <c r="A22" s="187" t="s">
        <v>88</v>
      </c>
      <c r="B22" s="188"/>
      <c r="C22" s="107">
        <v>123</v>
      </c>
      <c r="D22" s="107">
        <v>97</v>
      </c>
      <c r="E22" s="107">
        <v>113</v>
      </c>
      <c r="F22" s="137">
        <f t="shared" si="0"/>
        <v>0.1649484536082475</v>
      </c>
      <c r="G22" s="107">
        <v>193</v>
      </c>
      <c r="H22" s="107">
        <v>200</v>
      </c>
      <c r="I22" s="107">
        <v>202</v>
      </c>
      <c r="J22" s="137">
        <f t="shared" si="1"/>
        <v>1.0000000000000009E-2</v>
      </c>
      <c r="K22" s="107">
        <v>27</v>
      </c>
      <c r="L22" s="107">
        <v>30</v>
      </c>
      <c r="M22" s="107">
        <v>22</v>
      </c>
      <c r="N22" s="137">
        <f t="shared" si="2"/>
        <v>-0.26666666666666672</v>
      </c>
      <c r="O22" s="107">
        <v>343</v>
      </c>
      <c r="P22" s="107">
        <v>327</v>
      </c>
      <c r="Q22" s="107">
        <v>337</v>
      </c>
      <c r="R22" s="138">
        <f t="shared" si="3"/>
        <v>3.0581039755351647E-2</v>
      </c>
    </row>
    <row r="23" spans="1:18" s="79" customFormat="1" ht="12" customHeight="1" x14ac:dyDescent="0.2">
      <c r="A23" s="189" t="s">
        <v>213</v>
      </c>
      <c r="B23" s="190"/>
      <c r="C23" s="56">
        <f>SUM(C15:C22)+C14+C9</f>
        <v>5741</v>
      </c>
      <c r="D23" s="56">
        <f t="shared" ref="D23:E23" si="12">SUM(D15:D22)+D14+D9</f>
        <v>4038</v>
      </c>
      <c r="E23" s="56">
        <f t="shared" si="12"/>
        <v>4845</v>
      </c>
      <c r="F23" s="139">
        <f t="shared" si="0"/>
        <v>0.19985141158989594</v>
      </c>
      <c r="G23" s="56">
        <f>SUM(G15:G22)+G14+G9</f>
        <v>42084</v>
      </c>
      <c r="H23" s="56">
        <f t="shared" ref="H23:I23" si="13">SUM(H15:H22)+H14+H9</f>
        <v>34621</v>
      </c>
      <c r="I23" s="56">
        <f t="shared" si="13"/>
        <v>37813</v>
      </c>
      <c r="J23" s="139">
        <f t="shared" si="1"/>
        <v>9.2198376707778529E-2</v>
      </c>
      <c r="K23" s="56">
        <f>SUM(K15:K22)+K14+K9</f>
        <v>12947</v>
      </c>
      <c r="L23" s="56">
        <f t="shared" ref="L23" si="14">SUM(L15:L22)+L14+L9</f>
        <v>11526</v>
      </c>
      <c r="M23" s="56">
        <f t="shared" ref="M23" si="15">SUM(M15:M22)+M14+M9</f>
        <v>12776</v>
      </c>
      <c r="N23" s="139">
        <f t="shared" si="2"/>
        <v>0.10845045982994961</v>
      </c>
      <c r="O23" s="56">
        <f>SUM(O15:O22)+O14+O9</f>
        <v>60772</v>
      </c>
      <c r="P23" s="56">
        <f t="shared" ref="P23" si="16">SUM(P15:P22)+P14+P9</f>
        <v>50185</v>
      </c>
      <c r="Q23" s="56">
        <f t="shared" ref="Q23" si="17">SUM(Q15:Q22)+Q14+Q9</f>
        <v>55434</v>
      </c>
      <c r="R23" s="140">
        <f t="shared" si="3"/>
        <v>0.10459300587825049</v>
      </c>
    </row>
    <row r="24" spans="1:18" s="79" customFormat="1" ht="12" customHeight="1" x14ac:dyDescent="0.2">
      <c r="A24" s="80" t="s">
        <v>87</v>
      </c>
    </row>
    <row r="25" spans="1:18" s="79" customFormat="1" ht="12" customHeight="1" x14ac:dyDescent="0.2"/>
    <row r="26" spans="1:18" s="79" customFormat="1" ht="12" customHeight="1" x14ac:dyDescent="0.2"/>
    <row r="27" spans="1:18" s="79" customFormat="1" ht="12" customHeight="1" x14ac:dyDescent="0.2"/>
    <row r="28" spans="1:18" s="79" customFormat="1" ht="12" customHeight="1" x14ac:dyDescent="0.2"/>
    <row r="29" spans="1:18" s="79" customFormat="1" ht="12" customHeight="1" x14ac:dyDescent="0.2"/>
    <row r="30" spans="1:18" ht="12" customHeight="1" x14ac:dyDescent="0.25"/>
    <row r="31" spans="1:18" ht="12" customHeight="1" x14ac:dyDescent="0.25"/>
    <row r="32" spans="1:18" ht="12" customHeight="1" x14ac:dyDescent="0.25"/>
    <row r="33" ht="12" customHeight="1" x14ac:dyDescent="0.25"/>
  </sheetData>
  <mergeCells count="16">
    <mergeCell ref="O3:R3"/>
    <mergeCell ref="A21:B21"/>
    <mergeCell ref="A22:B22"/>
    <mergeCell ref="A23:B23"/>
    <mergeCell ref="A15:B15"/>
    <mergeCell ref="A16:B16"/>
    <mergeCell ref="A17:B17"/>
    <mergeCell ref="A18:B18"/>
    <mergeCell ref="A19:B19"/>
    <mergeCell ref="A20:B20"/>
    <mergeCell ref="A5:A9"/>
    <mergeCell ref="A10:A14"/>
    <mergeCell ref="A3:B4"/>
    <mergeCell ref="C3:F3"/>
    <mergeCell ref="G3:J3"/>
    <mergeCell ref="K3:N3"/>
  </mergeCells>
  <pageMargins left="0.78740157480314965" right="0.78740157480314965" top="0.78740157480314965" bottom="0.78740157480314965" header="0" footer="0"/>
  <pageSetup paperSize="9" scale="70" fitToHeight="2" orientation="portrait" horizontalDpi="300" verticalDpi="300" r:id="rId1"/>
  <headerFooter scaleWithDoc="0" alignWithMargins="0"/>
  <ignoredErrors>
    <ignoredError sqref="C9:E9 O9:R9" formulaRange="1"/>
    <ignoredError sqref="F14:N14 F23:R23" formula="1"/>
    <ignoredError sqref="F9:N9" formula="1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F5BE9-32CF-4BF6-A800-B9BE28D76636}">
  <dimension ref="A1:Y33"/>
  <sheetViews>
    <sheetView showGridLines="0" showRuler="0" zoomScale="120" zoomScaleNormal="120" zoomScaleSheetLayoutView="100" workbookViewId="0">
      <selection activeCell="N1" sqref="N1"/>
    </sheetView>
  </sheetViews>
  <sheetFormatPr defaultColWidth="7.88671875" defaultRowHeight="13.2" x14ac:dyDescent="0.25"/>
  <cols>
    <col min="1" max="1" width="19" style="3" customWidth="1"/>
    <col min="2" max="24" width="5.6640625" style="3" customWidth="1"/>
    <col min="25" max="25" width="6.44140625" style="3" customWidth="1"/>
    <col min="26" max="16384" width="7.88671875" style="3"/>
  </cols>
  <sheetData>
    <row r="1" spans="1:25" ht="19.95" customHeight="1" x14ac:dyDescent="0.3">
      <c r="A1" s="24" t="s">
        <v>362</v>
      </c>
      <c r="B1" s="13"/>
      <c r="C1" s="13"/>
      <c r="D1" s="13"/>
      <c r="E1" s="13"/>
      <c r="F1" s="15"/>
      <c r="G1" s="15"/>
      <c r="H1" s="17"/>
      <c r="I1" s="17"/>
    </row>
    <row r="2" spans="1:25" s="79" customFormat="1" ht="25.2" customHeight="1" thickBot="1" x14ac:dyDescent="0.25">
      <c r="A2" s="77"/>
      <c r="B2" s="78"/>
      <c r="C2" s="78"/>
      <c r="D2" s="78"/>
      <c r="E2" s="78"/>
    </row>
    <row r="3" spans="1:25" s="79" customFormat="1" ht="13.95" customHeight="1" thickBot="1" x14ac:dyDescent="0.25">
      <c r="A3" s="193" t="s">
        <v>253</v>
      </c>
      <c r="B3" s="178" t="s">
        <v>254</v>
      </c>
      <c r="C3" s="176"/>
      <c r="D3" s="177"/>
      <c r="E3" s="178" t="s">
        <v>255</v>
      </c>
      <c r="F3" s="176"/>
      <c r="G3" s="177"/>
      <c r="H3" s="178" t="s">
        <v>256</v>
      </c>
      <c r="I3" s="176"/>
      <c r="J3" s="177"/>
      <c r="K3" s="196" t="s">
        <v>323</v>
      </c>
      <c r="L3" s="197"/>
      <c r="M3" s="175"/>
      <c r="N3" s="196" t="s">
        <v>326</v>
      </c>
      <c r="O3" s="197"/>
      <c r="P3" s="175"/>
      <c r="Q3" s="196" t="s">
        <v>324</v>
      </c>
      <c r="R3" s="197"/>
      <c r="S3" s="175"/>
      <c r="T3" s="196" t="s">
        <v>70</v>
      </c>
      <c r="U3" s="197"/>
      <c r="V3" s="175"/>
      <c r="W3" s="178" t="s">
        <v>213</v>
      </c>
      <c r="X3" s="176"/>
      <c r="Y3" s="176"/>
    </row>
    <row r="4" spans="1:25" s="79" customFormat="1" ht="19.95" customHeight="1" thickBot="1" x14ac:dyDescent="0.25">
      <c r="A4" s="198"/>
      <c r="B4" s="103">
        <v>2019</v>
      </c>
      <c r="C4" s="104">
        <v>2021</v>
      </c>
      <c r="D4" s="104">
        <v>2022</v>
      </c>
      <c r="E4" s="103">
        <v>2019</v>
      </c>
      <c r="F4" s="104">
        <v>2021</v>
      </c>
      <c r="G4" s="104">
        <v>2022</v>
      </c>
      <c r="H4" s="103">
        <v>2019</v>
      </c>
      <c r="I4" s="104">
        <v>2021</v>
      </c>
      <c r="J4" s="104">
        <v>2022</v>
      </c>
      <c r="K4" s="135">
        <v>2019</v>
      </c>
      <c r="L4" s="136">
        <v>2021</v>
      </c>
      <c r="M4" s="136">
        <v>2022</v>
      </c>
      <c r="N4" s="135">
        <v>2019</v>
      </c>
      <c r="O4" s="136">
        <v>2021</v>
      </c>
      <c r="P4" s="136">
        <v>2022</v>
      </c>
      <c r="Q4" s="135">
        <v>2019</v>
      </c>
      <c r="R4" s="136">
        <v>2021</v>
      </c>
      <c r="S4" s="136">
        <v>2022</v>
      </c>
      <c r="T4" s="135">
        <v>2019</v>
      </c>
      <c r="U4" s="136">
        <v>2021</v>
      </c>
      <c r="V4" s="136">
        <v>2022</v>
      </c>
      <c r="W4" s="103">
        <v>2019</v>
      </c>
      <c r="X4" s="104">
        <v>2021</v>
      </c>
      <c r="Y4" s="104">
        <v>2022</v>
      </c>
    </row>
    <row r="5" spans="1:25" s="79" customFormat="1" ht="14.25" customHeight="1" x14ac:dyDescent="0.2">
      <c r="A5" s="105" t="s">
        <v>331</v>
      </c>
      <c r="B5" s="62">
        <v>7963</v>
      </c>
      <c r="C5" s="45">
        <v>5890</v>
      </c>
      <c r="D5" s="45">
        <v>6081</v>
      </c>
      <c r="E5" s="62">
        <v>7072</v>
      </c>
      <c r="F5" s="45">
        <v>5711</v>
      </c>
      <c r="G5" s="45">
        <v>7043</v>
      </c>
      <c r="H5" s="62">
        <v>9078</v>
      </c>
      <c r="I5" s="45">
        <v>6537</v>
      </c>
      <c r="J5" s="45">
        <v>6714</v>
      </c>
      <c r="K5" s="62">
        <v>9960</v>
      </c>
      <c r="L5" s="45">
        <v>7087</v>
      </c>
      <c r="M5" s="45">
        <v>7580</v>
      </c>
      <c r="N5" s="62">
        <v>7697</v>
      </c>
      <c r="O5" s="45">
        <v>7073</v>
      </c>
      <c r="P5" s="45">
        <v>7643</v>
      </c>
      <c r="Q5" s="62">
        <v>3408</v>
      </c>
      <c r="R5" s="45">
        <v>3530</v>
      </c>
      <c r="S5" s="45">
        <v>4619</v>
      </c>
      <c r="T5" s="106">
        <v>487</v>
      </c>
      <c r="U5" s="107">
        <v>210</v>
      </c>
      <c r="V5" s="45">
        <v>243</v>
      </c>
      <c r="W5" s="62">
        <v>45665</v>
      </c>
      <c r="X5" s="45">
        <v>36038</v>
      </c>
      <c r="Y5" s="45">
        <v>39923</v>
      </c>
    </row>
    <row r="6" spans="1:25" s="79" customFormat="1" ht="14.25" customHeight="1" x14ac:dyDescent="0.2">
      <c r="A6" s="105" t="s">
        <v>332</v>
      </c>
      <c r="B6" s="106">
        <v>325</v>
      </c>
      <c r="C6" s="107">
        <v>273</v>
      </c>
      <c r="D6" s="107">
        <v>384</v>
      </c>
      <c r="E6" s="106">
        <v>342</v>
      </c>
      <c r="F6" s="107">
        <v>257</v>
      </c>
      <c r="G6" s="107">
        <v>325</v>
      </c>
      <c r="H6" s="106">
        <v>423</v>
      </c>
      <c r="I6" s="107">
        <v>324</v>
      </c>
      <c r="J6" s="107">
        <v>283</v>
      </c>
      <c r="K6" s="106">
        <v>322</v>
      </c>
      <c r="L6" s="107">
        <v>271</v>
      </c>
      <c r="M6" s="107">
        <v>261</v>
      </c>
      <c r="N6" s="106">
        <v>169</v>
      </c>
      <c r="O6" s="107">
        <v>152</v>
      </c>
      <c r="P6" s="107">
        <v>168</v>
      </c>
      <c r="Q6" s="106">
        <v>74</v>
      </c>
      <c r="R6" s="107">
        <v>78</v>
      </c>
      <c r="S6" s="107">
        <v>84</v>
      </c>
      <c r="T6" s="106">
        <v>24</v>
      </c>
      <c r="U6" s="107">
        <v>4</v>
      </c>
      <c r="V6" s="107">
        <v>7</v>
      </c>
      <c r="W6" s="62">
        <v>1679</v>
      </c>
      <c r="X6" s="45">
        <v>1359</v>
      </c>
      <c r="Y6" s="45">
        <v>1512</v>
      </c>
    </row>
    <row r="7" spans="1:25" s="79" customFormat="1" ht="14.25" customHeight="1" x14ac:dyDescent="0.2">
      <c r="A7" s="105" t="s">
        <v>94</v>
      </c>
      <c r="B7" s="106">
        <v>464</v>
      </c>
      <c r="C7" s="107">
        <v>352</v>
      </c>
      <c r="D7" s="107">
        <v>319</v>
      </c>
      <c r="E7" s="106">
        <v>311</v>
      </c>
      <c r="F7" s="107">
        <v>245</v>
      </c>
      <c r="G7" s="107">
        <v>256</v>
      </c>
      <c r="H7" s="106">
        <v>669</v>
      </c>
      <c r="I7" s="107">
        <v>463</v>
      </c>
      <c r="J7" s="107">
        <v>295</v>
      </c>
      <c r="K7" s="106">
        <v>205</v>
      </c>
      <c r="L7" s="107">
        <v>159</v>
      </c>
      <c r="M7" s="107">
        <v>251</v>
      </c>
      <c r="N7" s="106">
        <v>281</v>
      </c>
      <c r="O7" s="107">
        <v>205</v>
      </c>
      <c r="P7" s="107">
        <v>190</v>
      </c>
      <c r="Q7" s="106">
        <v>559</v>
      </c>
      <c r="R7" s="107">
        <v>514</v>
      </c>
      <c r="S7" s="107">
        <v>582</v>
      </c>
      <c r="T7" s="106">
        <v>17</v>
      </c>
      <c r="U7" s="107">
        <v>7</v>
      </c>
      <c r="V7" s="107">
        <v>6</v>
      </c>
      <c r="W7" s="62">
        <v>2506</v>
      </c>
      <c r="X7" s="45">
        <v>1945</v>
      </c>
      <c r="Y7" s="45">
        <v>1899</v>
      </c>
    </row>
    <row r="8" spans="1:25" s="79" customFormat="1" ht="14.25" customHeight="1" x14ac:dyDescent="0.2">
      <c r="A8" s="105" t="s">
        <v>257</v>
      </c>
      <c r="B8" s="62">
        <v>2057</v>
      </c>
      <c r="C8" s="45">
        <v>2041</v>
      </c>
      <c r="D8" s="45">
        <v>2155</v>
      </c>
      <c r="E8" s="62">
        <v>1211</v>
      </c>
      <c r="F8" s="45">
        <v>1037</v>
      </c>
      <c r="G8" s="45">
        <v>1288</v>
      </c>
      <c r="H8" s="106">
        <v>500</v>
      </c>
      <c r="I8" s="107">
        <v>626</v>
      </c>
      <c r="J8" s="107">
        <v>714</v>
      </c>
      <c r="K8" s="106">
        <v>229</v>
      </c>
      <c r="L8" s="107">
        <v>176</v>
      </c>
      <c r="M8" s="107">
        <v>234</v>
      </c>
      <c r="N8" s="106">
        <v>232</v>
      </c>
      <c r="O8" s="107">
        <v>179</v>
      </c>
      <c r="P8" s="107">
        <v>196</v>
      </c>
      <c r="Q8" s="106">
        <v>206</v>
      </c>
      <c r="R8" s="107">
        <v>193</v>
      </c>
      <c r="S8" s="107">
        <v>269</v>
      </c>
      <c r="T8" s="106">
        <v>16</v>
      </c>
      <c r="U8" s="107">
        <v>18</v>
      </c>
      <c r="V8" s="107">
        <v>12</v>
      </c>
      <c r="W8" s="62">
        <v>4451</v>
      </c>
      <c r="X8" s="45">
        <v>4270</v>
      </c>
      <c r="Y8" s="45">
        <v>4868</v>
      </c>
    </row>
    <row r="9" spans="1:25" s="79" customFormat="1" ht="14.25" customHeight="1" x14ac:dyDescent="0.2">
      <c r="A9" s="105" t="s">
        <v>258</v>
      </c>
      <c r="B9" s="62">
        <v>1007</v>
      </c>
      <c r="C9" s="107">
        <v>972</v>
      </c>
      <c r="D9" s="45">
        <v>1093</v>
      </c>
      <c r="E9" s="106">
        <v>405</v>
      </c>
      <c r="F9" s="107">
        <v>423</v>
      </c>
      <c r="G9" s="107">
        <v>539</v>
      </c>
      <c r="H9" s="106">
        <v>483</v>
      </c>
      <c r="I9" s="107">
        <v>385</v>
      </c>
      <c r="J9" s="107">
        <v>347</v>
      </c>
      <c r="K9" s="106">
        <v>472</v>
      </c>
      <c r="L9" s="107">
        <v>425</v>
      </c>
      <c r="M9" s="107">
        <v>483</v>
      </c>
      <c r="N9" s="106">
        <v>420</v>
      </c>
      <c r="O9" s="107">
        <v>392</v>
      </c>
      <c r="P9" s="107">
        <v>457</v>
      </c>
      <c r="Q9" s="106">
        <v>285</v>
      </c>
      <c r="R9" s="107">
        <v>287</v>
      </c>
      <c r="S9" s="107">
        <v>361</v>
      </c>
      <c r="T9" s="106">
        <v>15</v>
      </c>
      <c r="U9" s="107">
        <v>10</v>
      </c>
      <c r="V9" s="107">
        <v>7</v>
      </c>
      <c r="W9" s="62">
        <v>3087</v>
      </c>
      <c r="X9" s="45">
        <v>2894</v>
      </c>
      <c r="Y9" s="45">
        <v>3287</v>
      </c>
    </row>
    <row r="10" spans="1:25" s="79" customFormat="1" ht="14.25" customHeight="1" x14ac:dyDescent="0.2">
      <c r="A10" s="105" t="s">
        <v>83</v>
      </c>
      <c r="B10" s="106">
        <v>207</v>
      </c>
      <c r="C10" s="107">
        <v>306</v>
      </c>
      <c r="D10" s="107">
        <v>377</v>
      </c>
      <c r="E10" s="106">
        <v>57</v>
      </c>
      <c r="F10" s="107">
        <v>55</v>
      </c>
      <c r="G10" s="107">
        <v>50</v>
      </c>
      <c r="H10" s="106">
        <v>11</v>
      </c>
      <c r="I10" s="107">
        <v>22</v>
      </c>
      <c r="J10" s="107">
        <v>23</v>
      </c>
      <c r="K10" s="106">
        <v>14</v>
      </c>
      <c r="L10" s="107">
        <v>6</v>
      </c>
      <c r="M10" s="107">
        <v>3</v>
      </c>
      <c r="N10" s="106">
        <v>3</v>
      </c>
      <c r="O10" s="107">
        <v>22</v>
      </c>
      <c r="P10" s="107">
        <v>17</v>
      </c>
      <c r="Q10" s="106">
        <v>5</v>
      </c>
      <c r="R10" s="107">
        <v>4</v>
      </c>
      <c r="S10" s="107">
        <v>7</v>
      </c>
      <c r="T10" s="62">
        <v>2134</v>
      </c>
      <c r="U10" s="45">
        <v>2422</v>
      </c>
      <c r="V10" s="45">
        <v>2597</v>
      </c>
      <c r="W10" s="62">
        <v>2431</v>
      </c>
      <c r="X10" s="45">
        <v>2837</v>
      </c>
      <c r="Y10" s="45">
        <v>3074</v>
      </c>
    </row>
    <row r="11" spans="1:25" s="79" customFormat="1" ht="14.25" customHeight="1" x14ac:dyDescent="0.2">
      <c r="A11" s="105" t="s">
        <v>259</v>
      </c>
      <c r="B11" s="106">
        <v>55</v>
      </c>
      <c r="C11" s="107">
        <v>51</v>
      </c>
      <c r="D11" s="107">
        <v>45</v>
      </c>
      <c r="E11" s="106">
        <v>54</v>
      </c>
      <c r="F11" s="107">
        <v>32</v>
      </c>
      <c r="G11" s="107">
        <v>34</v>
      </c>
      <c r="H11" s="106">
        <v>144</v>
      </c>
      <c r="I11" s="107">
        <v>87</v>
      </c>
      <c r="J11" s="107">
        <v>81</v>
      </c>
      <c r="K11" s="106">
        <v>76</v>
      </c>
      <c r="L11" s="107">
        <v>73</v>
      </c>
      <c r="M11" s="107">
        <v>89</v>
      </c>
      <c r="N11" s="106">
        <v>18</v>
      </c>
      <c r="O11" s="107">
        <v>34</v>
      </c>
      <c r="P11" s="107">
        <v>51</v>
      </c>
      <c r="Q11" s="106">
        <v>0</v>
      </c>
      <c r="R11" s="107">
        <v>7</v>
      </c>
      <c r="S11" s="107">
        <v>10</v>
      </c>
      <c r="T11" s="106">
        <v>0</v>
      </c>
      <c r="U11" s="107">
        <v>0</v>
      </c>
      <c r="V11" s="107">
        <v>1</v>
      </c>
      <c r="W11" s="106">
        <v>347</v>
      </c>
      <c r="X11" s="107">
        <v>284</v>
      </c>
      <c r="Y11" s="107">
        <v>311</v>
      </c>
    </row>
    <row r="12" spans="1:25" s="79" customFormat="1" ht="14.25" customHeight="1" x14ac:dyDescent="0.2">
      <c r="A12" s="105" t="s">
        <v>260</v>
      </c>
      <c r="B12" s="106">
        <v>22</v>
      </c>
      <c r="C12" s="107">
        <v>4</v>
      </c>
      <c r="D12" s="107">
        <v>9</v>
      </c>
      <c r="E12" s="106">
        <v>10</v>
      </c>
      <c r="F12" s="107">
        <v>6</v>
      </c>
      <c r="G12" s="107">
        <v>23</v>
      </c>
      <c r="H12" s="106">
        <v>8</v>
      </c>
      <c r="I12" s="107">
        <v>4</v>
      </c>
      <c r="J12" s="107">
        <v>6</v>
      </c>
      <c r="K12" s="106">
        <v>3</v>
      </c>
      <c r="L12" s="107">
        <v>0</v>
      </c>
      <c r="M12" s="107">
        <v>5</v>
      </c>
      <c r="N12" s="106">
        <v>2</v>
      </c>
      <c r="O12" s="107">
        <v>5</v>
      </c>
      <c r="P12" s="107">
        <v>0</v>
      </c>
      <c r="Q12" s="106">
        <v>1</v>
      </c>
      <c r="R12" s="107">
        <v>3</v>
      </c>
      <c r="S12" s="107">
        <v>2</v>
      </c>
      <c r="T12" s="106">
        <v>1</v>
      </c>
      <c r="U12" s="107">
        <v>1</v>
      </c>
      <c r="V12" s="107">
        <v>0</v>
      </c>
      <c r="W12" s="106">
        <v>47</v>
      </c>
      <c r="X12" s="107">
        <v>23</v>
      </c>
      <c r="Y12" s="107">
        <v>45</v>
      </c>
    </row>
    <row r="13" spans="1:25" s="79" customFormat="1" ht="14.25" customHeight="1" x14ac:dyDescent="0.2">
      <c r="A13" s="105" t="s">
        <v>261</v>
      </c>
      <c r="B13" s="106">
        <v>55</v>
      </c>
      <c r="C13" s="107">
        <v>57</v>
      </c>
      <c r="D13" s="107">
        <v>48</v>
      </c>
      <c r="E13" s="106">
        <v>20</v>
      </c>
      <c r="F13" s="107">
        <v>21</v>
      </c>
      <c r="G13" s="107">
        <v>10</v>
      </c>
      <c r="H13" s="106">
        <v>20</v>
      </c>
      <c r="I13" s="107">
        <v>13</v>
      </c>
      <c r="J13" s="107">
        <v>19</v>
      </c>
      <c r="K13" s="106">
        <v>35</v>
      </c>
      <c r="L13" s="107">
        <v>19</v>
      </c>
      <c r="M13" s="107">
        <v>17</v>
      </c>
      <c r="N13" s="106">
        <v>22</v>
      </c>
      <c r="O13" s="107">
        <v>26</v>
      </c>
      <c r="P13" s="107">
        <v>22</v>
      </c>
      <c r="Q13" s="106">
        <v>60</v>
      </c>
      <c r="R13" s="107">
        <v>71</v>
      </c>
      <c r="S13" s="107">
        <v>61</v>
      </c>
      <c r="T13" s="106">
        <v>4</v>
      </c>
      <c r="U13" s="107">
        <v>1</v>
      </c>
      <c r="V13" s="107">
        <v>1</v>
      </c>
      <c r="W13" s="106">
        <v>216</v>
      </c>
      <c r="X13" s="107">
        <v>208</v>
      </c>
      <c r="Y13" s="107">
        <v>178</v>
      </c>
    </row>
    <row r="14" spans="1:25" s="79" customFormat="1" ht="14.25" customHeight="1" x14ac:dyDescent="0.2">
      <c r="A14" s="105" t="s">
        <v>262</v>
      </c>
      <c r="B14" s="106">
        <v>48</v>
      </c>
      <c r="C14" s="107">
        <v>41</v>
      </c>
      <c r="D14" s="107">
        <v>28</v>
      </c>
      <c r="E14" s="106">
        <v>8</v>
      </c>
      <c r="F14" s="107">
        <v>12</v>
      </c>
      <c r="G14" s="107">
        <v>9</v>
      </c>
      <c r="H14" s="106">
        <v>2</v>
      </c>
      <c r="I14" s="107">
        <v>3</v>
      </c>
      <c r="J14" s="107">
        <v>4</v>
      </c>
      <c r="K14" s="106">
        <v>3</v>
      </c>
      <c r="L14" s="107">
        <v>0</v>
      </c>
      <c r="M14" s="107">
        <v>0</v>
      </c>
      <c r="N14" s="106">
        <v>3</v>
      </c>
      <c r="O14" s="107">
        <v>2</v>
      </c>
      <c r="P14" s="107">
        <v>4</v>
      </c>
      <c r="Q14" s="62">
        <v>2</v>
      </c>
      <c r="R14" s="45">
        <v>4</v>
      </c>
      <c r="S14" s="107">
        <v>4</v>
      </c>
      <c r="T14" s="62">
        <v>277</v>
      </c>
      <c r="U14" s="45">
        <v>265</v>
      </c>
      <c r="V14" s="107">
        <v>288</v>
      </c>
      <c r="W14" s="62">
        <v>343</v>
      </c>
      <c r="X14" s="45">
        <v>327</v>
      </c>
      <c r="Y14" s="107">
        <v>337</v>
      </c>
    </row>
    <row r="15" spans="1:25" s="109" customFormat="1" ht="14.25" customHeight="1" x14ac:dyDescent="0.2">
      <c r="A15" s="108" t="s">
        <v>213</v>
      </c>
      <c r="B15" s="55">
        <f>SUM(B5:B14)</f>
        <v>12203</v>
      </c>
      <c r="C15" s="56">
        <f t="shared" ref="C15:Y15" si="0">SUM(C5:C14)</f>
        <v>9987</v>
      </c>
      <c r="D15" s="56">
        <f t="shared" si="0"/>
        <v>10539</v>
      </c>
      <c r="E15" s="55">
        <f t="shared" si="0"/>
        <v>9490</v>
      </c>
      <c r="F15" s="56">
        <f t="shared" si="0"/>
        <v>7799</v>
      </c>
      <c r="G15" s="56">
        <f t="shared" si="0"/>
        <v>9577</v>
      </c>
      <c r="H15" s="55">
        <f t="shared" si="0"/>
        <v>11338</v>
      </c>
      <c r="I15" s="56">
        <f t="shared" si="0"/>
        <v>8464</v>
      </c>
      <c r="J15" s="56">
        <f t="shared" si="0"/>
        <v>8486</v>
      </c>
      <c r="K15" s="55">
        <f t="shared" si="0"/>
        <v>11319</v>
      </c>
      <c r="L15" s="56">
        <f t="shared" si="0"/>
        <v>8216</v>
      </c>
      <c r="M15" s="56">
        <f t="shared" si="0"/>
        <v>8923</v>
      </c>
      <c r="N15" s="55">
        <f t="shared" si="0"/>
        <v>8847</v>
      </c>
      <c r="O15" s="56">
        <f t="shared" si="0"/>
        <v>8090</v>
      </c>
      <c r="P15" s="56">
        <f t="shared" si="0"/>
        <v>8748</v>
      </c>
      <c r="Q15" s="55">
        <f t="shared" si="0"/>
        <v>4600</v>
      </c>
      <c r="R15" s="56">
        <f t="shared" si="0"/>
        <v>4691</v>
      </c>
      <c r="S15" s="56">
        <f t="shared" si="0"/>
        <v>5999</v>
      </c>
      <c r="T15" s="55">
        <f t="shared" ref="T15:V15" si="1">SUM(T5:T14)</f>
        <v>2975</v>
      </c>
      <c r="U15" s="56">
        <f t="shared" si="1"/>
        <v>2938</v>
      </c>
      <c r="V15" s="56">
        <f t="shared" si="1"/>
        <v>3162</v>
      </c>
      <c r="W15" s="55">
        <f t="shared" si="0"/>
        <v>60772</v>
      </c>
      <c r="X15" s="56">
        <f t="shared" si="0"/>
        <v>50185</v>
      </c>
      <c r="Y15" s="56">
        <f t="shared" si="0"/>
        <v>55434</v>
      </c>
    </row>
    <row r="16" spans="1:25" s="79" customFormat="1" ht="12" customHeight="1" x14ac:dyDescent="0.2">
      <c r="A16" s="80" t="s">
        <v>87</v>
      </c>
    </row>
    <row r="17" spans="1:25" s="79" customFormat="1" ht="12" customHeight="1" x14ac:dyDescent="0.2"/>
    <row r="18" spans="1:25" s="79" customFormat="1" ht="12" customHeight="1" thickBot="1" x14ac:dyDescent="0.25"/>
    <row r="19" spans="1:25" s="79" customFormat="1" ht="12" customHeight="1" thickBot="1" x14ac:dyDescent="0.25">
      <c r="A19" s="197" t="s">
        <v>253</v>
      </c>
      <c r="B19" s="178" t="s">
        <v>254</v>
      </c>
      <c r="C19" s="176"/>
      <c r="D19" s="177"/>
      <c r="E19" s="178" t="s">
        <v>255</v>
      </c>
      <c r="F19" s="176"/>
      <c r="G19" s="177"/>
      <c r="H19" s="178" t="s">
        <v>256</v>
      </c>
      <c r="I19" s="176"/>
      <c r="J19" s="177"/>
      <c r="K19" s="196" t="s">
        <v>323</v>
      </c>
      <c r="L19" s="197"/>
      <c r="M19" s="175"/>
      <c r="N19" s="196" t="s">
        <v>326</v>
      </c>
      <c r="O19" s="197"/>
      <c r="P19" s="175"/>
      <c r="Q19" s="196" t="s">
        <v>324</v>
      </c>
      <c r="R19" s="197"/>
      <c r="S19" s="175"/>
      <c r="T19" s="196" t="s">
        <v>70</v>
      </c>
      <c r="U19" s="197"/>
      <c r="V19" s="175"/>
      <c r="W19" s="178" t="s">
        <v>213</v>
      </c>
      <c r="X19" s="176"/>
      <c r="Y19" s="176"/>
    </row>
    <row r="20" spans="1:25" s="79" customFormat="1" ht="24" customHeight="1" thickBot="1" x14ac:dyDescent="0.25">
      <c r="A20" s="197"/>
      <c r="B20" s="41" t="s">
        <v>360</v>
      </c>
      <c r="C20" s="39" t="s">
        <v>361</v>
      </c>
      <c r="D20" s="43" t="s">
        <v>330</v>
      </c>
      <c r="E20" s="41" t="s">
        <v>360</v>
      </c>
      <c r="F20" s="39" t="s">
        <v>361</v>
      </c>
      <c r="G20" s="43" t="s">
        <v>330</v>
      </c>
      <c r="H20" s="41" t="s">
        <v>360</v>
      </c>
      <c r="I20" s="39" t="s">
        <v>361</v>
      </c>
      <c r="J20" s="43" t="s">
        <v>330</v>
      </c>
      <c r="K20" s="41" t="s">
        <v>360</v>
      </c>
      <c r="L20" s="39" t="s">
        <v>361</v>
      </c>
      <c r="M20" s="43" t="s">
        <v>330</v>
      </c>
      <c r="N20" s="41" t="s">
        <v>360</v>
      </c>
      <c r="O20" s="39" t="s">
        <v>361</v>
      </c>
      <c r="P20" s="43" t="s">
        <v>330</v>
      </c>
      <c r="Q20" s="41" t="s">
        <v>360</v>
      </c>
      <c r="R20" s="39" t="s">
        <v>361</v>
      </c>
      <c r="S20" s="43" t="s">
        <v>330</v>
      </c>
      <c r="T20" s="41" t="s">
        <v>360</v>
      </c>
      <c r="U20" s="39" t="s">
        <v>361</v>
      </c>
      <c r="V20" s="43" t="s">
        <v>330</v>
      </c>
      <c r="W20" s="41" t="s">
        <v>360</v>
      </c>
      <c r="X20" s="39" t="s">
        <v>361</v>
      </c>
      <c r="Y20" s="43" t="s">
        <v>330</v>
      </c>
    </row>
    <row r="21" spans="1:25" s="79" customFormat="1" ht="12.75" customHeight="1" x14ac:dyDescent="0.2">
      <c r="A21" s="105" t="s">
        <v>331</v>
      </c>
      <c r="B21" s="113">
        <f>C5/B5-1</f>
        <v>-0.26032902172548034</v>
      </c>
      <c r="C21" s="114">
        <f>D5/B5-1</f>
        <v>-0.23634308677634053</v>
      </c>
      <c r="D21" s="114">
        <f>D5/C5-1</f>
        <v>3.2427843803056078E-2</v>
      </c>
      <c r="E21" s="113">
        <f>F5/E5-1</f>
        <v>-0.19244909502262442</v>
      </c>
      <c r="F21" s="114">
        <f>G5/E5-1</f>
        <v>-4.1006787330316596E-3</v>
      </c>
      <c r="G21" s="114">
        <f>G5/F5-1</f>
        <v>0.23323410961302748</v>
      </c>
      <c r="H21" s="113">
        <f>I5/H5-1</f>
        <v>-0.27990746860541971</v>
      </c>
      <c r="I21" s="114">
        <f>J5/H5-1</f>
        <v>-0.26040978189028419</v>
      </c>
      <c r="J21" s="114">
        <f>J5/I5-1</f>
        <v>2.7076640660853579E-2</v>
      </c>
      <c r="K21" s="113">
        <f>L5/K5-1</f>
        <v>-0.28845381526104419</v>
      </c>
      <c r="L21" s="114">
        <f>M5/K5-1</f>
        <v>-0.23895582329317266</v>
      </c>
      <c r="M21" s="114">
        <f>M5/L5-1</f>
        <v>6.9563990404966747E-2</v>
      </c>
      <c r="N21" s="113">
        <f>O5/N5-1</f>
        <v>-8.1070546966350521E-2</v>
      </c>
      <c r="O21" s="114">
        <f>P5/N5-1</f>
        <v>-7.0157204105495419E-3</v>
      </c>
      <c r="P21" s="114">
        <f>P5/O5-1</f>
        <v>8.0588152127810009E-2</v>
      </c>
      <c r="Q21" s="113">
        <f>R5/Q5-1</f>
        <v>3.5798122065727744E-2</v>
      </c>
      <c r="R21" s="114">
        <f>S5/Q5-1</f>
        <v>0.3553403755868545</v>
      </c>
      <c r="S21" s="114">
        <f>S5/R5-1</f>
        <v>0.30849858356940518</v>
      </c>
      <c r="T21" s="113">
        <f>U5/T5-1</f>
        <v>-0.56878850102669398</v>
      </c>
      <c r="U21" s="114">
        <f>V5/T5-1</f>
        <v>-0.50102669404517453</v>
      </c>
      <c r="V21" s="114">
        <f>V5/U5-1</f>
        <v>0.15714285714285725</v>
      </c>
      <c r="W21" s="113">
        <f>X5/W5-1</f>
        <v>-0.21081791306252051</v>
      </c>
      <c r="X21" s="114">
        <f>Y5/W5-1</f>
        <v>-0.1257418153947224</v>
      </c>
      <c r="Y21" s="114">
        <f>Y5/X5-1</f>
        <v>0.10780287474332639</v>
      </c>
    </row>
    <row r="22" spans="1:25" s="79" customFormat="1" ht="12.75" customHeight="1" x14ac:dyDescent="0.2">
      <c r="A22" s="105" t="s">
        <v>332</v>
      </c>
      <c r="B22" s="113">
        <f t="shared" ref="B22:B31" si="2">C6/B6-1</f>
        <v>-0.16000000000000003</v>
      </c>
      <c r="C22" s="114">
        <f t="shared" ref="C22:C31" si="3">D6/B6-1</f>
        <v>0.18153846153846165</v>
      </c>
      <c r="D22" s="114">
        <f t="shared" ref="D22:D31" si="4">D6/C6-1</f>
        <v>0.4065934065934067</v>
      </c>
      <c r="E22" s="113">
        <f t="shared" ref="E22:E31" si="5">F6/E6-1</f>
        <v>-0.24853801169590639</v>
      </c>
      <c r="F22" s="114">
        <f t="shared" ref="F22:F31" si="6">G6/E6-1</f>
        <v>-4.9707602339181256E-2</v>
      </c>
      <c r="G22" s="114">
        <f t="shared" ref="G22:G31" si="7">G6/F6-1</f>
        <v>0.2645914396887159</v>
      </c>
      <c r="H22" s="113">
        <f t="shared" ref="H22:H31" si="8">I6/H6-1</f>
        <v>-0.23404255319148937</v>
      </c>
      <c r="I22" s="114">
        <f t="shared" ref="I22:I31" si="9">J6/H6-1</f>
        <v>-0.33096926713947994</v>
      </c>
      <c r="J22" s="114">
        <f t="shared" ref="J22:J31" si="10">J6/I6-1</f>
        <v>-0.12654320987654322</v>
      </c>
      <c r="K22" s="113">
        <f t="shared" ref="K22:K31" si="11">L6/K6-1</f>
        <v>-0.15838509316770188</v>
      </c>
      <c r="L22" s="114">
        <f t="shared" ref="L22:L31" si="12">M6/K6-1</f>
        <v>-0.18944099378881984</v>
      </c>
      <c r="M22" s="114">
        <f t="shared" ref="M22:M31" si="13">M6/L6-1</f>
        <v>-3.6900369003690092E-2</v>
      </c>
      <c r="N22" s="113">
        <f t="shared" ref="N22:N31" si="14">O6/N6-1</f>
        <v>-0.10059171597633132</v>
      </c>
      <c r="O22" s="114">
        <f t="shared" ref="O22:O31" si="15">P6/N6-1</f>
        <v>-5.9171597633136397E-3</v>
      </c>
      <c r="P22" s="114">
        <f t="shared" ref="P22:P31" si="16">P6/O6-1</f>
        <v>0.10526315789473695</v>
      </c>
      <c r="Q22" s="113">
        <f t="shared" ref="Q22:Q31" si="17">R6/Q6-1</f>
        <v>5.4054054054053946E-2</v>
      </c>
      <c r="R22" s="114">
        <f t="shared" ref="R22:R31" si="18">S6/Q6-1</f>
        <v>0.13513513513513509</v>
      </c>
      <c r="S22" s="114">
        <f t="shared" ref="S22:S31" si="19">S6/R6-1</f>
        <v>7.6923076923076872E-2</v>
      </c>
      <c r="T22" s="113">
        <f t="shared" ref="T22:T26" si="20">U6/T6-1</f>
        <v>-0.83333333333333337</v>
      </c>
      <c r="U22" s="114">
        <f t="shared" ref="U22:U26" si="21">V6/T6-1</f>
        <v>-0.70833333333333326</v>
      </c>
      <c r="V22" s="114">
        <f t="shared" ref="V22:V26" si="22">V6/U6-1</f>
        <v>0.75</v>
      </c>
      <c r="W22" s="113">
        <f t="shared" ref="W22:W31" si="23">X6/W6-1</f>
        <v>-0.19058963668850504</v>
      </c>
      <c r="X22" s="114">
        <f t="shared" ref="X22:X31" si="24">Y6/W6-1</f>
        <v>-9.9463966646813562E-2</v>
      </c>
      <c r="Y22" s="114">
        <f t="shared" ref="Y22:Y31" si="25">Y6/X6-1</f>
        <v>0.11258278145695355</v>
      </c>
    </row>
    <row r="23" spans="1:25" s="79" customFormat="1" ht="12.75" customHeight="1" x14ac:dyDescent="0.2">
      <c r="A23" s="105" t="s">
        <v>94</v>
      </c>
      <c r="B23" s="113">
        <f t="shared" si="2"/>
        <v>-0.24137931034482762</v>
      </c>
      <c r="C23" s="114">
        <f t="shared" si="3"/>
        <v>-0.3125</v>
      </c>
      <c r="D23" s="114">
        <f t="shared" si="4"/>
        <v>-9.375E-2</v>
      </c>
      <c r="E23" s="113">
        <f t="shared" si="5"/>
        <v>-0.21221864951768488</v>
      </c>
      <c r="F23" s="114">
        <f t="shared" si="6"/>
        <v>-0.17684887459807075</v>
      </c>
      <c r="G23" s="114">
        <f t="shared" si="7"/>
        <v>4.4897959183673564E-2</v>
      </c>
      <c r="H23" s="113">
        <f t="shared" si="8"/>
        <v>-0.30792227204783262</v>
      </c>
      <c r="I23" s="114">
        <f t="shared" si="9"/>
        <v>-0.55904334828101643</v>
      </c>
      <c r="J23" s="114">
        <f t="shared" si="10"/>
        <v>-0.36285097192224625</v>
      </c>
      <c r="K23" s="113">
        <f t="shared" si="11"/>
        <v>-0.224390243902439</v>
      </c>
      <c r="L23" s="114">
        <f t="shared" si="12"/>
        <v>0.224390243902439</v>
      </c>
      <c r="M23" s="114">
        <f t="shared" si="13"/>
        <v>0.57861635220125796</v>
      </c>
      <c r="N23" s="113">
        <f t="shared" si="14"/>
        <v>-0.27046263345195731</v>
      </c>
      <c r="O23" s="114">
        <f t="shared" si="15"/>
        <v>-0.32384341637010672</v>
      </c>
      <c r="P23" s="114">
        <f t="shared" si="16"/>
        <v>-7.3170731707317027E-2</v>
      </c>
      <c r="Q23" s="113">
        <f t="shared" si="17"/>
        <v>-8.0500894454382799E-2</v>
      </c>
      <c r="R23" s="114">
        <f t="shared" si="18"/>
        <v>4.1144901610017826E-2</v>
      </c>
      <c r="S23" s="114">
        <f t="shared" si="19"/>
        <v>0.13229571984435795</v>
      </c>
      <c r="T23" s="113">
        <f t="shared" si="20"/>
        <v>-0.58823529411764708</v>
      </c>
      <c r="U23" s="114">
        <f t="shared" si="21"/>
        <v>-0.64705882352941169</v>
      </c>
      <c r="V23" s="114">
        <f t="shared" si="22"/>
        <v>-0.1428571428571429</v>
      </c>
      <c r="W23" s="113">
        <f t="shared" si="23"/>
        <v>-0.22386272944932162</v>
      </c>
      <c r="X23" s="114">
        <f t="shared" si="24"/>
        <v>-0.24221867517956908</v>
      </c>
      <c r="Y23" s="114">
        <f t="shared" si="25"/>
        <v>-2.3650385604113144E-2</v>
      </c>
    </row>
    <row r="24" spans="1:25" s="79" customFormat="1" ht="12.75" customHeight="1" x14ac:dyDescent="0.2">
      <c r="A24" s="105" t="s">
        <v>257</v>
      </c>
      <c r="B24" s="113">
        <f t="shared" si="2"/>
        <v>-7.7783179387457269E-3</v>
      </c>
      <c r="C24" s="114">
        <f t="shared" si="3"/>
        <v>4.7642197374817785E-2</v>
      </c>
      <c r="D24" s="114">
        <f t="shared" si="4"/>
        <v>5.5854973052425372E-2</v>
      </c>
      <c r="E24" s="113">
        <f t="shared" si="5"/>
        <v>-0.143682906688687</v>
      </c>
      <c r="F24" s="114">
        <f t="shared" si="6"/>
        <v>6.3583815028901647E-2</v>
      </c>
      <c r="G24" s="114">
        <f t="shared" si="7"/>
        <v>0.24204435872709729</v>
      </c>
      <c r="H24" s="113">
        <f t="shared" si="8"/>
        <v>0.252</v>
      </c>
      <c r="I24" s="114">
        <f t="shared" si="9"/>
        <v>0.42799999999999994</v>
      </c>
      <c r="J24" s="114">
        <f t="shared" si="10"/>
        <v>0.14057507987220452</v>
      </c>
      <c r="K24" s="113">
        <f t="shared" si="11"/>
        <v>-0.23144104803493448</v>
      </c>
      <c r="L24" s="114">
        <f t="shared" si="12"/>
        <v>2.1834061135371119E-2</v>
      </c>
      <c r="M24" s="114">
        <f t="shared" si="13"/>
        <v>0.32954545454545459</v>
      </c>
      <c r="N24" s="113">
        <f t="shared" si="14"/>
        <v>-0.22844827586206895</v>
      </c>
      <c r="O24" s="114">
        <f t="shared" si="15"/>
        <v>-0.15517241379310343</v>
      </c>
      <c r="P24" s="114">
        <f t="shared" si="16"/>
        <v>9.4972067039106101E-2</v>
      </c>
      <c r="Q24" s="113">
        <f t="shared" si="17"/>
        <v>-6.3106796116504826E-2</v>
      </c>
      <c r="R24" s="114">
        <f t="shared" si="18"/>
        <v>0.30582524271844669</v>
      </c>
      <c r="S24" s="114">
        <f t="shared" si="19"/>
        <v>0.39378238341968919</v>
      </c>
      <c r="T24" s="113">
        <f t="shared" si="20"/>
        <v>0.125</v>
      </c>
      <c r="U24" s="114">
        <f t="shared" si="21"/>
        <v>-0.25</v>
      </c>
      <c r="V24" s="114">
        <f t="shared" si="22"/>
        <v>-0.33333333333333337</v>
      </c>
      <c r="W24" s="113">
        <f t="shared" si="23"/>
        <v>-4.0665019096832178E-2</v>
      </c>
      <c r="X24" s="114">
        <f t="shared" si="24"/>
        <v>9.3686811952370164E-2</v>
      </c>
      <c r="Y24" s="114">
        <f t="shared" si="25"/>
        <v>0.14004683840749421</v>
      </c>
    </row>
    <row r="25" spans="1:25" s="79" customFormat="1" ht="12.75" customHeight="1" x14ac:dyDescent="0.2">
      <c r="A25" s="105" t="s">
        <v>258</v>
      </c>
      <c r="B25" s="113">
        <f t="shared" si="2"/>
        <v>-3.4756703078450801E-2</v>
      </c>
      <c r="C25" s="114">
        <f t="shared" si="3"/>
        <v>8.5402184707050743E-2</v>
      </c>
      <c r="D25" s="114">
        <f t="shared" si="4"/>
        <v>0.12448559670781889</v>
      </c>
      <c r="E25" s="113">
        <f t="shared" si="5"/>
        <v>4.4444444444444509E-2</v>
      </c>
      <c r="F25" s="114">
        <f t="shared" si="6"/>
        <v>0.33086419753086416</v>
      </c>
      <c r="G25" s="114">
        <f t="shared" si="7"/>
        <v>0.27423167848699759</v>
      </c>
      <c r="H25" s="113">
        <f t="shared" si="8"/>
        <v>-0.20289855072463769</v>
      </c>
      <c r="I25" s="114">
        <f t="shared" si="9"/>
        <v>-0.28157349896480333</v>
      </c>
      <c r="J25" s="114">
        <f t="shared" si="10"/>
        <v>-9.8701298701298734E-2</v>
      </c>
      <c r="K25" s="113">
        <f t="shared" si="11"/>
        <v>-9.9576271186440635E-2</v>
      </c>
      <c r="L25" s="114">
        <f t="shared" si="12"/>
        <v>2.3305084745762761E-2</v>
      </c>
      <c r="M25" s="114">
        <f t="shared" si="13"/>
        <v>0.13647058823529412</v>
      </c>
      <c r="N25" s="113">
        <f t="shared" si="14"/>
        <v>-6.6666666666666652E-2</v>
      </c>
      <c r="O25" s="114">
        <f t="shared" si="15"/>
        <v>8.8095238095238004E-2</v>
      </c>
      <c r="P25" s="114">
        <f t="shared" si="16"/>
        <v>0.16581632653061229</v>
      </c>
      <c r="Q25" s="113">
        <f t="shared" si="17"/>
        <v>7.0175438596491446E-3</v>
      </c>
      <c r="R25" s="114">
        <f t="shared" si="18"/>
        <v>0.26666666666666661</v>
      </c>
      <c r="S25" s="114">
        <f t="shared" si="19"/>
        <v>0.2578397212543555</v>
      </c>
      <c r="T25" s="113">
        <f t="shared" si="20"/>
        <v>-0.33333333333333337</v>
      </c>
      <c r="U25" s="114">
        <f t="shared" si="21"/>
        <v>-0.53333333333333333</v>
      </c>
      <c r="V25" s="114">
        <f t="shared" si="22"/>
        <v>-0.30000000000000004</v>
      </c>
      <c r="W25" s="113">
        <f t="shared" si="23"/>
        <v>-6.2520246193715545E-2</v>
      </c>
      <c r="X25" s="114">
        <f t="shared" si="24"/>
        <v>6.4787819889860598E-2</v>
      </c>
      <c r="Y25" s="114">
        <f t="shared" si="25"/>
        <v>0.13579820317899105</v>
      </c>
    </row>
    <row r="26" spans="1:25" s="79" customFormat="1" ht="12.75" customHeight="1" x14ac:dyDescent="0.2">
      <c r="A26" s="105" t="s">
        <v>83</v>
      </c>
      <c r="B26" s="113">
        <f t="shared" si="2"/>
        <v>0.47826086956521729</v>
      </c>
      <c r="C26" s="114">
        <f t="shared" si="3"/>
        <v>0.82125603864734309</v>
      </c>
      <c r="D26" s="114">
        <f t="shared" si="4"/>
        <v>0.23202614379084974</v>
      </c>
      <c r="E26" s="113">
        <f t="shared" si="5"/>
        <v>-3.5087719298245612E-2</v>
      </c>
      <c r="F26" s="114">
        <f t="shared" si="6"/>
        <v>-0.1228070175438597</v>
      </c>
      <c r="G26" s="114">
        <f t="shared" si="7"/>
        <v>-9.0909090909090939E-2</v>
      </c>
      <c r="H26" s="113">
        <f t="shared" si="8"/>
        <v>1</v>
      </c>
      <c r="I26" s="114">
        <f t="shared" si="9"/>
        <v>1.0909090909090908</v>
      </c>
      <c r="J26" s="114">
        <f t="shared" si="10"/>
        <v>4.5454545454545414E-2</v>
      </c>
      <c r="K26" s="113">
        <f t="shared" si="11"/>
        <v>-0.5714285714285714</v>
      </c>
      <c r="L26" s="114">
        <f t="shared" si="12"/>
        <v>-0.7857142857142857</v>
      </c>
      <c r="M26" s="114">
        <f t="shared" si="13"/>
        <v>-0.5</v>
      </c>
      <c r="N26" s="113">
        <f t="shared" si="14"/>
        <v>6.333333333333333</v>
      </c>
      <c r="O26" s="114">
        <f t="shared" si="15"/>
        <v>4.666666666666667</v>
      </c>
      <c r="P26" s="114">
        <f t="shared" si="16"/>
        <v>-0.22727272727272729</v>
      </c>
      <c r="Q26" s="113">
        <f t="shared" si="17"/>
        <v>-0.19999999999999996</v>
      </c>
      <c r="R26" s="114">
        <f t="shared" si="18"/>
        <v>0.39999999999999991</v>
      </c>
      <c r="S26" s="114">
        <f t="shared" si="19"/>
        <v>0.75</v>
      </c>
      <c r="T26" s="113">
        <f t="shared" si="20"/>
        <v>0.13495782567947523</v>
      </c>
      <c r="U26" s="114">
        <f t="shared" si="21"/>
        <v>0.21696344892221187</v>
      </c>
      <c r="V26" s="114">
        <f t="shared" si="22"/>
        <v>7.225433526011571E-2</v>
      </c>
      <c r="W26" s="113">
        <f t="shared" si="23"/>
        <v>0.16700946112710824</v>
      </c>
      <c r="X26" s="114">
        <f t="shared" si="24"/>
        <v>0.26450020567667631</v>
      </c>
      <c r="Y26" s="114">
        <f t="shared" si="25"/>
        <v>8.3538949594642142E-2</v>
      </c>
    </row>
    <row r="27" spans="1:25" s="79" customFormat="1" ht="12.75" customHeight="1" x14ac:dyDescent="0.2">
      <c r="A27" s="105" t="s">
        <v>259</v>
      </c>
      <c r="B27" s="113">
        <f t="shared" si="2"/>
        <v>-7.2727272727272751E-2</v>
      </c>
      <c r="C27" s="114">
        <f t="shared" si="3"/>
        <v>-0.18181818181818177</v>
      </c>
      <c r="D27" s="114">
        <f t="shared" si="4"/>
        <v>-0.11764705882352944</v>
      </c>
      <c r="E27" s="113">
        <f t="shared" si="5"/>
        <v>-0.40740740740740744</v>
      </c>
      <c r="F27" s="114">
        <f t="shared" si="6"/>
        <v>-0.37037037037037035</v>
      </c>
      <c r="G27" s="114">
        <f t="shared" si="7"/>
        <v>6.25E-2</v>
      </c>
      <c r="H27" s="113">
        <f t="shared" si="8"/>
        <v>-0.39583333333333337</v>
      </c>
      <c r="I27" s="114">
        <f t="shared" si="9"/>
        <v>-0.4375</v>
      </c>
      <c r="J27" s="114">
        <f t="shared" si="10"/>
        <v>-6.8965517241379337E-2</v>
      </c>
      <c r="K27" s="113">
        <f t="shared" si="11"/>
        <v>-3.9473684210526327E-2</v>
      </c>
      <c r="L27" s="114">
        <f t="shared" si="12"/>
        <v>0.17105263157894735</v>
      </c>
      <c r="M27" s="114">
        <f t="shared" si="13"/>
        <v>0.21917808219178081</v>
      </c>
      <c r="N27" s="113">
        <f t="shared" si="14"/>
        <v>0.88888888888888884</v>
      </c>
      <c r="O27" s="114">
        <f t="shared" si="15"/>
        <v>1.8333333333333335</v>
      </c>
      <c r="P27" s="114">
        <f t="shared" si="16"/>
        <v>0.5</v>
      </c>
      <c r="Q27" s="113" t="s">
        <v>333</v>
      </c>
      <c r="R27" s="114" t="s">
        <v>334</v>
      </c>
      <c r="S27" s="114">
        <f t="shared" ref="S27:S29" si="26">S11/R11-1</f>
        <v>0.4285714285714286</v>
      </c>
      <c r="T27" s="113" t="s">
        <v>333</v>
      </c>
      <c r="U27" s="114" t="s">
        <v>333</v>
      </c>
      <c r="V27" s="114" t="s">
        <v>333</v>
      </c>
      <c r="W27" s="113">
        <f t="shared" si="23"/>
        <v>-0.18155619596541783</v>
      </c>
      <c r="X27" s="114">
        <f t="shared" si="24"/>
        <v>-0.10374639769452454</v>
      </c>
      <c r="Y27" s="114">
        <f t="shared" si="25"/>
        <v>9.5070422535211252E-2</v>
      </c>
    </row>
    <row r="28" spans="1:25" s="79" customFormat="1" ht="12.75" customHeight="1" x14ac:dyDescent="0.2">
      <c r="A28" s="105" t="s">
        <v>260</v>
      </c>
      <c r="B28" s="113">
        <f t="shared" si="2"/>
        <v>-0.81818181818181812</v>
      </c>
      <c r="C28" s="114">
        <f t="shared" si="3"/>
        <v>-0.59090909090909083</v>
      </c>
      <c r="D28" s="114">
        <f t="shared" si="4"/>
        <v>1.25</v>
      </c>
      <c r="E28" s="113">
        <f t="shared" si="5"/>
        <v>-0.4</v>
      </c>
      <c r="F28" s="114">
        <f t="shared" si="6"/>
        <v>1.2999999999999998</v>
      </c>
      <c r="G28" s="114">
        <f t="shared" si="7"/>
        <v>2.8333333333333335</v>
      </c>
      <c r="H28" s="113">
        <f t="shared" si="8"/>
        <v>-0.5</v>
      </c>
      <c r="I28" s="114">
        <f t="shared" si="9"/>
        <v>-0.25</v>
      </c>
      <c r="J28" s="114">
        <f t="shared" si="10"/>
        <v>0.5</v>
      </c>
      <c r="K28" s="113">
        <f t="shared" si="11"/>
        <v>-1</v>
      </c>
      <c r="L28" s="114">
        <f t="shared" si="12"/>
        <v>0.66666666666666674</v>
      </c>
      <c r="M28" s="114" t="s">
        <v>333</v>
      </c>
      <c r="N28" s="113">
        <f t="shared" si="14"/>
        <v>1.5</v>
      </c>
      <c r="O28" s="114">
        <f t="shared" si="15"/>
        <v>-1</v>
      </c>
      <c r="P28" s="114">
        <f t="shared" si="16"/>
        <v>-1</v>
      </c>
      <c r="Q28" s="113">
        <f t="shared" ref="Q28:Q29" si="27">R12/Q12-1</f>
        <v>2</v>
      </c>
      <c r="R28" s="114">
        <f t="shared" ref="R28:R29" si="28">S12/Q12-1</f>
        <v>1</v>
      </c>
      <c r="S28" s="114">
        <f t="shared" si="26"/>
        <v>-0.33333333333333337</v>
      </c>
      <c r="T28" s="113">
        <f t="shared" ref="T28:T29" si="29">U12/T12-1</f>
        <v>0</v>
      </c>
      <c r="U28" s="114">
        <f t="shared" ref="U28:U29" si="30">V12/T12-1</f>
        <v>-1</v>
      </c>
      <c r="V28" s="114">
        <f t="shared" ref="V28:V29" si="31">V12/U12-1</f>
        <v>-1</v>
      </c>
      <c r="W28" s="113">
        <f t="shared" si="23"/>
        <v>-0.5106382978723405</v>
      </c>
      <c r="X28" s="114">
        <f t="shared" si="24"/>
        <v>-4.2553191489361653E-2</v>
      </c>
      <c r="Y28" s="114">
        <f t="shared" si="25"/>
        <v>0.95652173913043481</v>
      </c>
    </row>
    <row r="29" spans="1:25" s="79" customFormat="1" ht="12.75" customHeight="1" x14ac:dyDescent="0.2">
      <c r="A29" s="105" t="s">
        <v>261</v>
      </c>
      <c r="B29" s="113">
        <f t="shared" si="2"/>
        <v>3.6363636363636376E-2</v>
      </c>
      <c r="C29" s="114">
        <f t="shared" si="3"/>
        <v>-0.12727272727272732</v>
      </c>
      <c r="D29" s="114">
        <f t="shared" si="4"/>
        <v>-0.15789473684210531</v>
      </c>
      <c r="E29" s="113">
        <f t="shared" si="5"/>
        <v>5.0000000000000044E-2</v>
      </c>
      <c r="F29" s="114">
        <f t="shared" si="6"/>
        <v>-0.5</v>
      </c>
      <c r="G29" s="114">
        <f t="shared" si="7"/>
        <v>-0.52380952380952384</v>
      </c>
      <c r="H29" s="113">
        <f t="shared" si="8"/>
        <v>-0.35</v>
      </c>
      <c r="I29" s="114">
        <f t="shared" si="9"/>
        <v>-5.0000000000000044E-2</v>
      </c>
      <c r="J29" s="114">
        <f t="shared" si="10"/>
        <v>0.46153846153846145</v>
      </c>
      <c r="K29" s="113">
        <f t="shared" si="11"/>
        <v>-0.45714285714285718</v>
      </c>
      <c r="L29" s="114">
        <f t="shared" si="12"/>
        <v>-0.51428571428571423</v>
      </c>
      <c r="M29" s="114">
        <f t="shared" si="13"/>
        <v>-0.10526315789473684</v>
      </c>
      <c r="N29" s="113">
        <f t="shared" si="14"/>
        <v>0.18181818181818188</v>
      </c>
      <c r="O29" s="114">
        <f t="shared" si="15"/>
        <v>0</v>
      </c>
      <c r="P29" s="114">
        <f t="shared" si="16"/>
        <v>-0.15384615384615385</v>
      </c>
      <c r="Q29" s="113">
        <f t="shared" si="27"/>
        <v>0.18333333333333335</v>
      </c>
      <c r="R29" s="114">
        <f t="shared" si="28"/>
        <v>1.6666666666666607E-2</v>
      </c>
      <c r="S29" s="114">
        <f t="shared" si="26"/>
        <v>-0.14084507042253525</v>
      </c>
      <c r="T29" s="113">
        <f t="shared" si="29"/>
        <v>-0.75</v>
      </c>
      <c r="U29" s="114">
        <f t="shared" si="30"/>
        <v>-0.75</v>
      </c>
      <c r="V29" s="114">
        <f t="shared" si="31"/>
        <v>0</v>
      </c>
      <c r="W29" s="113">
        <f t="shared" si="23"/>
        <v>-3.703703703703709E-2</v>
      </c>
      <c r="X29" s="114">
        <f t="shared" si="24"/>
        <v>-0.17592592592592593</v>
      </c>
      <c r="Y29" s="114">
        <f t="shared" si="25"/>
        <v>-0.14423076923076927</v>
      </c>
    </row>
    <row r="30" spans="1:25" ht="12.75" customHeight="1" x14ac:dyDescent="0.25">
      <c r="A30" s="105" t="s">
        <v>262</v>
      </c>
      <c r="B30" s="113">
        <f t="shared" si="2"/>
        <v>-0.14583333333333337</v>
      </c>
      <c r="C30" s="114">
        <f t="shared" si="3"/>
        <v>-0.41666666666666663</v>
      </c>
      <c r="D30" s="114">
        <f t="shared" si="4"/>
        <v>-0.31707317073170727</v>
      </c>
      <c r="E30" s="113">
        <f t="shared" si="5"/>
        <v>0.5</v>
      </c>
      <c r="F30" s="114">
        <f t="shared" si="6"/>
        <v>0.125</v>
      </c>
      <c r="G30" s="114">
        <f t="shared" si="7"/>
        <v>-0.25</v>
      </c>
      <c r="H30" s="113">
        <f t="shared" si="8"/>
        <v>0.5</v>
      </c>
      <c r="I30" s="114">
        <f t="shared" si="9"/>
        <v>1</v>
      </c>
      <c r="J30" s="114">
        <f t="shared" si="10"/>
        <v>0.33333333333333326</v>
      </c>
      <c r="K30" s="113">
        <f t="shared" si="11"/>
        <v>-1</v>
      </c>
      <c r="L30" s="114">
        <f t="shared" si="12"/>
        <v>-1</v>
      </c>
      <c r="M30" s="114" t="s">
        <v>333</v>
      </c>
      <c r="N30" s="113">
        <f t="shared" si="14"/>
        <v>-0.33333333333333337</v>
      </c>
      <c r="O30" s="114">
        <f t="shared" si="15"/>
        <v>0.33333333333333326</v>
      </c>
      <c r="P30" s="114">
        <f t="shared" si="16"/>
        <v>1</v>
      </c>
      <c r="Q30" s="113">
        <f t="shared" si="17"/>
        <v>1</v>
      </c>
      <c r="R30" s="114">
        <f t="shared" si="18"/>
        <v>1</v>
      </c>
      <c r="S30" s="114">
        <f t="shared" si="19"/>
        <v>0</v>
      </c>
      <c r="T30" s="113">
        <f t="shared" ref="T30:T31" si="32">U14/T14-1</f>
        <v>-4.3321299638989119E-2</v>
      </c>
      <c r="U30" s="114">
        <f t="shared" ref="U30:U31" si="33">V14/T14-1</f>
        <v>3.971119133573997E-2</v>
      </c>
      <c r="V30" s="114">
        <f t="shared" ref="V30:V31" si="34">V14/U14-1</f>
        <v>8.679245283018866E-2</v>
      </c>
      <c r="W30" s="113">
        <f t="shared" si="23"/>
        <v>-4.6647230320699729E-2</v>
      </c>
      <c r="X30" s="114">
        <f t="shared" si="24"/>
        <v>-1.7492711370262426E-2</v>
      </c>
      <c r="Y30" s="114">
        <f t="shared" si="25"/>
        <v>3.0581039755351647E-2</v>
      </c>
    </row>
    <row r="31" spans="1:25" ht="12.75" customHeight="1" x14ac:dyDescent="0.25">
      <c r="A31" s="108" t="s">
        <v>213</v>
      </c>
      <c r="B31" s="115">
        <f t="shared" si="2"/>
        <v>-0.18159468983036953</v>
      </c>
      <c r="C31" s="64">
        <f t="shared" si="3"/>
        <v>-0.13635991149717286</v>
      </c>
      <c r="D31" s="64">
        <f t="shared" si="4"/>
        <v>5.5271853409432303E-2</v>
      </c>
      <c r="E31" s="115">
        <f t="shared" si="5"/>
        <v>-0.17818756585879869</v>
      </c>
      <c r="F31" s="64">
        <f t="shared" si="6"/>
        <v>9.1675447839831836E-3</v>
      </c>
      <c r="G31" s="64">
        <f t="shared" si="7"/>
        <v>0.22797794589049869</v>
      </c>
      <c r="H31" s="115">
        <f t="shared" si="8"/>
        <v>-0.25348385958722874</v>
      </c>
      <c r="I31" s="64">
        <f t="shared" si="9"/>
        <v>-0.25154348209560773</v>
      </c>
      <c r="J31" s="64">
        <f t="shared" si="10"/>
        <v>2.5992438563327003E-3</v>
      </c>
      <c r="K31" s="115">
        <f t="shared" si="11"/>
        <v>-0.27414082516123328</v>
      </c>
      <c r="L31" s="64">
        <f t="shared" si="12"/>
        <v>-0.21167947698559941</v>
      </c>
      <c r="M31" s="64">
        <f t="shared" si="13"/>
        <v>8.6051606621226906E-2</v>
      </c>
      <c r="N31" s="115">
        <f t="shared" si="14"/>
        <v>-8.5565728495535232E-2</v>
      </c>
      <c r="O31" s="64">
        <f t="shared" si="15"/>
        <v>-1.1190233977619535E-2</v>
      </c>
      <c r="P31" s="64">
        <f t="shared" si="16"/>
        <v>8.133498145859086E-2</v>
      </c>
      <c r="Q31" s="115">
        <f t="shared" si="17"/>
        <v>1.9782608695652071E-2</v>
      </c>
      <c r="R31" s="64">
        <f t="shared" si="18"/>
        <v>0.30413043478260859</v>
      </c>
      <c r="S31" s="64">
        <f t="shared" si="19"/>
        <v>0.27883180558516307</v>
      </c>
      <c r="T31" s="115">
        <f t="shared" si="32"/>
        <v>-1.2436974789916011E-2</v>
      </c>
      <c r="U31" s="64">
        <f t="shared" si="33"/>
        <v>6.2857142857142945E-2</v>
      </c>
      <c r="V31" s="64">
        <f t="shared" si="34"/>
        <v>7.6242341729067409E-2</v>
      </c>
      <c r="W31" s="115">
        <f t="shared" si="23"/>
        <v>-0.17420851708023433</v>
      </c>
      <c r="X31" s="64">
        <f t="shared" si="24"/>
        <v>-8.783650365299811E-2</v>
      </c>
      <c r="Y31" s="64">
        <f t="shared" si="25"/>
        <v>0.10459300587825049</v>
      </c>
    </row>
    <row r="32" spans="1:25" ht="12" customHeight="1" x14ac:dyDescent="0.25"/>
    <row r="33" ht="12" customHeight="1" x14ac:dyDescent="0.25"/>
  </sheetData>
  <mergeCells count="18">
    <mergeCell ref="A19:A20"/>
    <mergeCell ref="B19:D19"/>
    <mergeCell ref="E19:G19"/>
    <mergeCell ref="A3:A4"/>
    <mergeCell ref="B3:D3"/>
    <mergeCell ref="E3:G3"/>
    <mergeCell ref="H3:J3"/>
    <mergeCell ref="K3:M3"/>
    <mergeCell ref="T3:V3"/>
    <mergeCell ref="T19:V19"/>
    <mergeCell ref="H19:J19"/>
    <mergeCell ref="K19:M19"/>
    <mergeCell ref="W3:Y3"/>
    <mergeCell ref="W19:Y19"/>
    <mergeCell ref="N3:P3"/>
    <mergeCell ref="Q3:S3"/>
    <mergeCell ref="N19:P19"/>
    <mergeCell ref="Q19:S19"/>
  </mergeCells>
  <pageMargins left="0.78740157480314965" right="0.78740157480314965" top="0.78740157480314965" bottom="0.78740157480314965" header="0" footer="0"/>
  <pageSetup paperSize="9" scale="66" fitToHeight="2" orientation="portrait" horizontalDpi="300" verticalDpi="300" r:id="rId1"/>
  <headerFooter scaleWithDoc="0" alignWithMargins="0"/>
  <ignoredErrors>
    <ignoredError sqref="B15:Y15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1A754-2E73-48D3-B8C2-AD9128F324D7}">
  <sheetPr>
    <tabColor theme="0" tint="-4.9989318521683403E-2"/>
  </sheetPr>
  <dimension ref="A1:T39"/>
  <sheetViews>
    <sheetView showGridLines="0" zoomScale="120" zoomScaleNormal="120" workbookViewId="0">
      <selection activeCell="I1" sqref="I1"/>
    </sheetView>
  </sheetViews>
  <sheetFormatPr defaultRowHeight="14.4" x14ac:dyDescent="0.3"/>
  <cols>
    <col min="1" max="1" width="23.5546875" customWidth="1"/>
  </cols>
  <sheetData>
    <row r="1" spans="1:20" x14ac:dyDescent="0.3">
      <c r="A1" s="24" t="s">
        <v>349</v>
      </c>
      <c r="B1" s="13"/>
      <c r="C1" s="13"/>
      <c r="D1" s="13"/>
      <c r="E1" s="13"/>
      <c r="F1" s="15"/>
      <c r="G1" s="15"/>
      <c r="H1" s="17"/>
      <c r="I1" s="17"/>
      <c r="J1" s="3"/>
      <c r="K1" s="3"/>
      <c r="L1" s="3"/>
      <c r="M1" s="3"/>
    </row>
    <row r="2" spans="1:20" x14ac:dyDescent="0.3">
      <c r="A2" s="77"/>
      <c r="B2" s="78"/>
      <c r="C2" s="78"/>
      <c r="D2" s="78"/>
      <c r="E2" s="78"/>
      <c r="F2" s="79"/>
      <c r="G2" s="79"/>
      <c r="H2" s="79"/>
      <c r="I2" s="79"/>
      <c r="J2" s="79"/>
      <c r="K2" s="79"/>
      <c r="L2" s="79"/>
      <c r="M2" s="79"/>
    </row>
    <row r="3" spans="1:20" ht="15" thickBot="1" x14ac:dyDescent="0.35"/>
    <row r="4" spans="1:20" x14ac:dyDescent="0.3">
      <c r="A4" s="199" t="s">
        <v>325</v>
      </c>
      <c r="B4" s="201" t="s">
        <v>317</v>
      </c>
      <c r="C4" s="202"/>
      <c r="D4" s="202"/>
      <c r="E4" s="202"/>
      <c r="F4" s="202"/>
      <c r="G4" s="202"/>
    </row>
    <row r="5" spans="1:20" ht="15" thickBot="1" x14ac:dyDescent="0.35">
      <c r="A5" s="200"/>
      <c r="B5" s="128">
        <v>2019</v>
      </c>
      <c r="C5" s="129">
        <v>2021</v>
      </c>
      <c r="D5" s="129">
        <v>2022</v>
      </c>
      <c r="E5" s="130" t="s">
        <v>335</v>
      </c>
      <c r="F5" s="131" t="s">
        <v>363</v>
      </c>
      <c r="G5" s="131" t="s">
        <v>361</v>
      </c>
    </row>
    <row r="6" spans="1:20" ht="18" customHeight="1" x14ac:dyDescent="0.3">
      <c r="A6" s="132" t="s">
        <v>115</v>
      </c>
      <c r="B6" s="155">
        <f>SUM(B7:B16)</f>
        <v>58300</v>
      </c>
      <c r="C6" s="155">
        <f>SUM(C7:C16)</f>
        <v>47796</v>
      </c>
      <c r="D6" s="155">
        <f>SUM(D7:D16)</f>
        <v>53046</v>
      </c>
      <c r="E6" s="156">
        <f t="shared" ref="E6:E16" si="0">D6/$D$6</f>
        <v>1</v>
      </c>
      <c r="F6" s="157">
        <f t="shared" ref="F6:F35" si="1">D6/C6-1</f>
        <v>0.10984182776801399</v>
      </c>
      <c r="G6" s="157">
        <f t="shared" ref="G6:G19" si="2">D6/B6-1</f>
        <v>-9.0120068610634596E-2</v>
      </c>
    </row>
    <row r="7" spans="1:20" ht="18" customHeight="1" x14ac:dyDescent="0.3">
      <c r="A7" s="133" t="s">
        <v>318</v>
      </c>
      <c r="B7" s="45">
        <v>43934</v>
      </c>
      <c r="C7" s="45">
        <v>34426</v>
      </c>
      <c r="D7" s="45">
        <v>38290</v>
      </c>
      <c r="E7" s="158">
        <f t="shared" si="0"/>
        <v>0.72182633940353658</v>
      </c>
      <c r="F7" s="159">
        <f t="shared" si="1"/>
        <v>0.1122407482716552</v>
      </c>
      <c r="G7" s="159">
        <f t="shared" si="2"/>
        <v>-0.12846542541084349</v>
      </c>
    </row>
    <row r="8" spans="1:20" ht="18" customHeight="1" x14ac:dyDescent="0.3">
      <c r="A8" s="133" t="s">
        <v>319</v>
      </c>
      <c r="B8" s="45">
        <v>1620</v>
      </c>
      <c r="C8" s="45">
        <v>1294</v>
      </c>
      <c r="D8" s="45">
        <v>1453</v>
      </c>
      <c r="E8" s="158">
        <f t="shared" si="0"/>
        <v>2.7391320740489385E-2</v>
      </c>
      <c r="F8" s="159">
        <f t="shared" si="1"/>
        <v>0.12287480680061824</v>
      </c>
      <c r="G8" s="159">
        <f t="shared" si="2"/>
        <v>-0.10308641975308641</v>
      </c>
    </row>
    <row r="9" spans="1:20" ht="18" customHeight="1" x14ac:dyDescent="0.3">
      <c r="A9" s="133" t="s">
        <v>94</v>
      </c>
      <c r="B9" s="45">
        <v>2378</v>
      </c>
      <c r="C9" s="45">
        <v>1834</v>
      </c>
      <c r="D9" s="45">
        <v>1797</v>
      </c>
      <c r="E9" s="158">
        <f t="shared" si="0"/>
        <v>3.387625834181654E-2</v>
      </c>
      <c r="F9" s="159">
        <f t="shared" si="1"/>
        <v>-2.0174482006543037E-2</v>
      </c>
      <c r="G9" s="159">
        <f t="shared" si="2"/>
        <v>-0.24432296047098401</v>
      </c>
    </row>
    <row r="10" spans="1:20" ht="18" customHeight="1" x14ac:dyDescent="0.3">
      <c r="A10" s="133" t="s">
        <v>81</v>
      </c>
      <c r="B10" s="45">
        <v>4155</v>
      </c>
      <c r="C10" s="45">
        <v>3959</v>
      </c>
      <c r="D10" s="45">
        <v>4536</v>
      </c>
      <c r="E10" s="158">
        <f t="shared" si="0"/>
        <v>8.5510688836104506E-2</v>
      </c>
      <c r="F10" s="159">
        <f t="shared" si="1"/>
        <v>0.14574387471583727</v>
      </c>
      <c r="G10" s="159">
        <f t="shared" si="2"/>
        <v>9.1696750902527047E-2</v>
      </c>
    </row>
    <row r="11" spans="1:20" ht="18" customHeight="1" x14ac:dyDescent="0.3">
      <c r="A11" s="133" t="s">
        <v>82</v>
      </c>
      <c r="B11" s="45">
        <v>2946</v>
      </c>
      <c r="C11" s="45">
        <v>2736</v>
      </c>
      <c r="D11" s="45">
        <v>3139</v>
      </c>
      <c r="E11" s="158">
        <f t="shared" si="0"/>
        <v>5.9175055612110242E-2</v>
      </c>
      <c r="F11" s="159">
        <f t="shared" si="1"/>
        <v>0.14729532163742687</v>
      </c>
      <c r="G11" s="159">
        <f t="shared" si="2"/>
        <v>6.5512559402579829E-2</v>
      </c>
      <c r="M11" s="203"/>
      <c r="N11" s="203"/>
      <c r="O11" s="203"/>
      <c r="P11" s="203"/>
      <c r="Q11" s="203"/>
      <c r="R11" s="203"/>
      <c r="S11" s="204"/>
      <c r="T11" s="204"/>
    </row>
    <row r="12" spans="1:20" ht="18" customHeight="1" x14ac:dyDescent="0.3">
      <c r="A12" s="133" t="s">
        <v>83</v>
      </c>
      <c r="B12" s="45">
        <v>2344</v>
      </c>
      <c r="C12" s="45">
        <v>2756</v>
      </c>
      <c r="D12" s="45">
        <v>2995</v>
      </c>
      <c r="E12" s="158">
        <f t="shared" si="0"/>
        <v>5.6460430569694228E-2</v>
      </c>
      <c r="F12" s="159">
        <f t="shared" si="1"/>
        <v>8.6719883889695204E-2</v>
      </c>
      <c r="G12" s="159">
        <f t="shared" si="2"/>
        <v>0.27773037542662116</v>
      </c>
      <c r="M12" s="203"/>
      <c r="N12" s="203"/>
      <c r="O12" s="203"/>
      <c r="P12" s="203"/>
      <c r="Q12" s="203"/>
      <c r="R12" s="203"/>
      <c r="S12" s="204"/>
      <c r="T12" s="204"/>
    </row>
    <row r="13" spans="1:20" ht="18" customHeight="1" x14ac:dyDescent="0.3">
      <c r="A13" s="133" t="s">
        <v>84</v>
      </c>
      <c r="B13" s="107">
        <v>326</v>
      </c>
      <c r="C13" s="107">
        <v>251</v>
      </c>
      <c r="D13" s="107">
        <v>291</v>
      </c>
      <c r="E13" s="158">
        <f t="shared" si="0"/>
        <v>5.4858047732156993E-3</v>
      </c>
      <c r="F13" s="159">
        <f t="shared" si="1"/>
        <v>0.15936254980079689</v>
      </c>
      <c r="G13" s="159">
        <f t="shared" si="2"/>
        <v>-0.1073619631901841</v>
      </c>
      <c r="M13" s="169"/>
      <c r="N13" s="170"/>
      <c r="O13" s="170"/>
      <c r="P13" s="170"/>
      <c r="Q13" s="170"/>
      <c r="R13" s="170"/>
      <c r="S13" s="170"/>
      <c r="T13" s="171"/>
    </row>
    <row r="14" spans="1:20" ht="18" customHeight="1" x14ac:dyDescent="0.3">
      <c r="A14" s="133" t="s">
        <v>85</v>
      </c>
      <c r="B14" s="107">
        <v>47</v>
      </c>
      <c r="C14" s="107">
        <v>22</v>
      </c>
      <c r="D14" s="107">
        <v>43</v>
      </c>
      <c r="E14" s="158">
        <f t="shared" si="0"/>
        <v>8.1061720016589376E-4</v>
      </c>
      <c r="F14" s="159">
        <f t="shared" si="1"/>
        <v>0.95454545454545459</v>
      </c>
      <c r="G14" s="159">
        <f t="shared" si="2"/>
        <v>-8.5106382978723416E-2</v>
      </c>
      <c r="M14" s="169"/>
      <c r="N14" s="170"/>
      <c r="O14" s="170"/>
      <c r="P14" s="170"/>
      <c r="Q14" s="170"/>
      <c r="R14" s="170"/>
      <c r="S14" s="170"/>
      <c r="T14" s="171"/>
    </row>
    <row r="15" spans="1:20" ht="18" customHeight="1" x14ac:dyDescent="0.3">
      <c r="A15" s="133" t="s">
        <v>86</v>
      </c>
      <c r="B15" s="107">
        <v>212</v>
      </c>
      <c r="C15" s="107">
        <v>194</v>
      </c>
      <c r="D15" s="107">
        <v>167</v>
      </c>
      <c r="E15" s="158">
        <f t="shared" si="0"/>
        <v>3.1482109866907966E-3</v>
      </c>
      <c r="F15" s="159">
        <f t="shared" si="1"/>
        <v>-0.13917525773195871</v>
      </c>
      <c r="G15" s="159">
        <f t="shared" si="2"/>
        <v>-0.21226415094339623</v>
      </c>
      <c r="M15" s="169"/>
      <c r="N15" s="170"/>
      <c r="O15" s="170"/>
      <c r="P15" s="170"/>
      <c r="Q15" s="170"/>
      <c r="R15" s="170"/>
      <c r="S15" s="170"/>
      <c r="T15" s="171"/>
    </row>
    <row r="16" spans="1:20" ht="18" customHeight="1" x14ac:dyDescent="0.3">
      <c r="A16" s="133" t="s">
        <v>88</v>
      </c>
      <c r="B16" s="45">
        <v>338</v>
      </c>
      <c r="C16" s="45">
        <v>324</v>
      </c>
      <c r="D16" s="45">
        <v>335</v>
      </c>
      <c r="E16" s="158">
        <f t="shared" si="0"/>
        <v>6.3152735361761492E-3</v>
      </c>
      <c r="F16" s="159">
        <f t="shared" si="1"/>
        <v>3.3950617283950546E-2</v>
      </c>
      <c r="G16" s="159">
        <f t="shared" si="2"/>
        <v>-8.8757396449704595E-3</v>
      </c>
      <c r="M16" s="169"/>
      <c r="N16" s="170"/>
      <c r="O16" s="170"/>
      <c r="P16" s="170"/>
      <c r="Q16" s="170"/>
      <c r="R16" s="172"/>
      <c r="S16" s="172"/>
      <c r="T16" s="171"/>
    </row>
    <row r="17" spans="1:7" ht="18" customHeight="1" x14ac:dyDescent="0.3">
      <c r="A17" s="132" t="s">
        <v>320</v>
      </c>
      <c r="B17" s="160">
        <f>SUM(B18:B27)</f>
        <v>961</v>
      </c>
      <c r="C17" s="160">
        <f>SUM(C18:C27)</f>
        <v>964</v>
      </c>
      <c r="D17" s="160">
        <f>SUM(D18:D27)</f>
        <v>962</v>
      </c>
      <c r="E17" s="156">
        <f t="shared" ref="E17:E27" si="3">D17/$D$17</f>
        <v>1</v>
      </c>
      <c r="F17" s="157">
        <f t="shared" si="1"/>
        <v>-2.0746887966804906E-3</v>
      </c>
      <c r="G17" s="157">
        <f t="shared" si="2"/>
        <v>1.0405827263266776E-3</v>
      </c>
    </row>
    <row r="18" spans="1:7" ht="18" customHeight="1" x14ac:dyDescent="0.3">
      <c r="A18" s="133" t="s">
        <v>318</v>
      </c>
      <c r="B18" s="107">
        <v>719</v>
      </c>
      <c r="C18" s="107">
        <v>696</v>
      </c>
      <c r="D18" s="107">
        <v>711</v>
      </c>
      <c r="E18" s="158">
        <f t="shared" si="3"/>
        <v>0.73908523908523904</v>
      </c>
      <c r="F18" s="159">
        <f t="shared" si="1"/>
        <v>2.155172413793105E-2</v>
      </c>
      <c r="G18" s="159">
        <f t="shared" si="2"/>
        <v>-1.1126564673157202E-2</v>
      </c>
    </row>
    <row r="19" spans="1:7" ht="18" customHeight="1" x14ac:dyDescent="0.3">
      <c r="A19" s="133" t="s">
        <v>319</v>
      </c>
      <c r="B19" s="107">
        <v>15</v>
      </c>
      <c r="C19" s="107">
        <v>23</v>
      </c>
      <c r="D19" s="107">
        <v>15</v>
      </c>
      <c r="E19" s="158">
        <f t="shared" si="3"/>
        <v>1.5592515592515593E-2</v>
      </c>
      <c r="F19" s="159">
        <f t="shared" si="1"/>
        <v>-0.34782608695652173</v>
      </c>
      <c r="G19" s="159">
        <f t="shared" si="2"/>
        <v>0</v>
      </c>
    </row>
    <row r="20" spans="1:7" ht="18" customHeight="1" x14ac:dyDescent="0.3">
      <c r="A20" s="133" t="s">
        <v>94</v>
      </c>
      <c r="B20" s="107">
        <v>78</v>
      </c>
      <c r="C20" s="107">
        <v>70</v>
      </c>
      <c r="D20" s="107">
        <v>72</v>
      </c>
      <c r="E20" s="158">
        <f t="shared" ref="E20:E26" si="4">D20/$D$17</f>
        <v>7.4844074844074848E-2</v>
      </c>
      <c r="F20" s="159">
        <f t="shared" ref="F20:F26" si="5">D20/C20-1</f>
        <v>2.857142857142847E-2</v>
      </c>
      <c r="G20" s="159">
        <f t="shared" ref="G20:G26" si="6">D20/B20-1</f>
        <v>-7.6923076923076872E-2</v>
      </c>
    </row>
    <row r="21" spans="1:7" ht="18" customHeight="1" x14ac:dyDescent="0.3">
      <c r="A21" s="133" t="s">
        <v>81</v>
      </c>
      <c r="B21" s="107">
        <v>56</v>
      </c>
      <c r="C21" s="107">
        <v>69</v>
      </c>
      <c r="D21" s="107">
        <v>62</v>
      </c>
      <c r="E21" s="158">
        <f t="shared" si="4"/>
        <v>6.4449064449064453E-2</v>
      </c>
      <c r="F21" s="159">
        <f t="shared" si="5"/>
        <v>-0.10144927536231885</v>
      </c>
      <c r="G21" s="159">
        <f t="shared" si="6"/>
        <v>0.10714285714285721</v>
      </c>
    </row>
    <row r="22" spans="1:7" ht="18" customHeight="1" x14ac:dyDescent="0.3">
      <c r="A22" s="133" t="s">
        <v>82</v>
      </c>
      <c r="B22" s="107">
        <v>32</v>
      </c>
      <c r="C22" s="107">
        <v>35</v>
      </c>
      <c r="D22" s="107">
        <v>38</v>
      </c>
      <c r="E22" s="158">
        <f t="shared" si="4"/>
        <v>3.9501039501039503E-2</v>
      </c>
      <c r="F22" s="159">
        <f t="shared" si="5"/>
        <v>8.5714285714285632E-2</v>
      </c>
      <c r="G22" s="159">
        <f t="shared" si="6"/>
        <v>0.1875</v>
      </c>
    </row>
    <row r="23" spans="1:7" ht="18" customHeight="1" x14ac:dyDescent="0.3">
      <c r="A23" s="133" t="s">
        <v>83</v>
      </c>
      <c r="B23" s="107">
        <v>44</v>
      </c>
      <c r="C23" s="107">
        <v>32</v>
      </c>
      <c r="D23" s="107">
        <v>34</v>
      </c>
      <c r="E23" s="158">
        <f t="shared" si="4"/>
        <v>3.5343035343035345E-2</v>
      </c>
      <c r="F23" s="159">
        <f t="shared" si="5"/>
        <v>6.25E-2</v>
      </c>
      <c r="G23" s="159">
        <f t="shared" si="6"/>
        <v>-0.22727272727272729</v>
      </c>
    </row>
    <row r="24" spans="1:7" ht="18" customHeight="1" x14ac:dyDescent="0.3">
      <c r="A24" s="133" t="s">
        <v>84</v>
      </c>
      <c r="B24" s="107">
        <v>11</v>
      </c>
      <c r="C24" s="107">
        <v>21</v>
      </c>
      <c r="D24" s="107">
        <v>16</v>
      </c>
      <c r="E24" s="158">
        <f t="shared" si="4"/>
        <v>1.6632016632016633E-2</v>
      </c>
      <c r="F24" s="159">
        <f t="shared" si="5"/>
        <v>-0.23809523809523814</v>
      </c>
      <c r="G24" s="159">
        <f t="shared" si="6"/>
        <v>0.45454545454545459</v>
      </c>
    </row>
    <row r="25" spans="1:7" ht="18" customHeight="1" x14ac:dyDescent="0.3">
      <c r="A25" s="133" t="s">
        <v>85</v>
      </c>
      <c r="B25" s="107">
        <v>0</v>
      </c>
      <c r="C25" s="107">
        <v>1</v>
      </c>
      <c r="D25" s="107">
        <v>1</v>
      </c>
      <c r="E25" s="158">
        <f t="shared" si="4"/>
        <v>1.0395010395010396E-3</v>
      </c>
      <c r="F25" s="159">
        <f t="shared" si="5"/>
        <v>0</v>
      </c>
      <c r="G25" s="159" t="s">
        <v>62</v>
      </c>
    </row>
    <row r="26" spans="1:7" ht="18" customHeight="1" x14ac:dyDescent="0.3">
      <c r="A26" s="133" t="s">
        <v>86</v>
      </c>
      <c r="B26" s="107">
        <v>4</v>
      </c>
      <c r="C26" s="107">
        <v>14</v>
      </c>
      <c r="D26" s="107">
        <v>11</v>
      </c>
      <c r="E26" s="158">
        <f t="shared" si="4"/>
        <v>1.1434511434511435E-2</v>
      </c>
      <c r="F26" s="159">
        <f t="shared" si="5"/>
        <v>-0.2142857142857143</v>
      </c>
      <c r="G26" s="159">
        <f t="shared" si="6"/>
        <v>1.75</v>
      </c>
    </row>
    <row r="27" spans="1:7" ht="18" customHeight="1" x14ac:dyDescent="0.3">
      <c r="A27" s="133" t="s">
        <v>88</v>
      </c>
      <c r="B27" s="107">
        <v>2</v>
      </c>
      <c r="C27" s="107">
        <v>3</v>
      </c>
      <c r="D27" s="107">
        <v>2</v>
      </c>
      <c r="E27" s="158">
        <f t="shared" si="3"/>
        <v>2.0790020790020791E-3</v>
      </c>
      <c r="F27" s="159">
        <f t="shared" si="1"/>
        <v>-0.33333333333333337</v>
      </c>
      <c r="G27" s="159">
        <f t="shared" ref="G27:G35" si="7">D27/B27-1</f>
        <v>0</v>
      </c>
    </row>
    <row r="28" spans="1:7" ht="18" customHeight="1" x14ac:dyDescent="0.3">
      <c r="A28" s="132" t="s">
        <v>321</v>
      </c>
      <c r="B28" s="155">
        <f>SUM(B29:B38)</f>
        <v>1511</v>
      </c>
      <c r="C28" s="155">
        <f>SUM(C29:C38)</f>
        <v>1425</v>
      </c>
      <c r="D28" s="155">
        <f>SUM(D29:D38)</f>
        <v>1426</v>
      </c>
      <c r="E28" s="156">
        <f t="shared" ref="E28:E35" si="8">D28/$D$28</f>
        <v>1</v>
      </c>
      <c r="F28" s="157">
        <f t="shared" si="1"/>
        <v>7.0175438596487005E-4</v>
      </c>
      <c r="G28" s="157">
        <f t="shared" si="7"/>
        <v>-5.6254136333553917E-2</v>
      </c>
    </row>
    <row r="29" spans="1:7" ht="18" customHeight="1" x14ac:dyDescent="0.3">
      <c r="A29" s="133" t="s">
        <v>318</v>
      </c>
      <c r="B29" s="45">
        <v>1012</v>
      </c>
      <c r="C29" s="45">
        <v>916</v>
      </c>
      <c r="D29" s="45">
        <v>922</v>
      </c>
      <c r="E29" s="158">
        <f t="shared" si="8"/>
        <v>0.64656381486676018</v>
      </c>
      <c r="F29" s="159">
        <f t="shared" si="1"/>
        <v>6.5502183406114245E-3</v>
      </c>
      <c r="G29" s="159">
        <f t="shared" si="7"/>
        <v>-8.8932806324110714E-2</v>
      </c>
    </row>
    <row r="30" spans="1:7" ht="18" customHeight="1" x14ac:dyDescent="0.3">
      <c r="A30" s="133" t="s">
        <v>319</v>
      </c>
      <c r="B30" s="107">
        <v>44</v>
      </c>
      <c r="C30" s="107">
        <v>42</v>
      </c>
      <c r="D30" s="107">
        <v>44</v>
      </c>
      <c r="E30" s="158">
        <f t="shared" si="8"/>
        <v>3.0855539971949508E-2</v>
      </c>
      <c r="F30" s="159">
        <f t="shared" si="1"/>
        <v>4.7619047619047672E-2</v>
      </c>
      <c r="G30" s="159">
        <f t="shared" si="7"/>
        <v>0</v>
      </c>
    </row>
    <row r="31" spans="1:7" ht="18" customHeight="1" x14ac:dyDescent="0.3">
      <c r="A31" s="133" t="s">
        <v>94</v>
      </c>
      <c r="B31" s="107">
        <v>50</v>
      </c>
      <c r="C31" s="107">
        <v>41</v>
      </c>
      <c r="D31" s="107">
        <v>30</v>
      </c>
      <c r="E31" s="158">
        <f t="shared" si="8"/>
        <v>2.1037868162692847E-2</v>
      </c>
      <c r="F31" s="159">
        <f t="shared" si="1"/>
        <v>-0.26829268292682928</v>
      </c>
      <c r="G31" s="159">
        <f t="shared" si="7"/>
        <v>-0.4</v>
      </c>
    </row>
    <row r="32" spans="1:7" ht="18" customHeight="1" x14ac:dyDescent="0.3">
      <c r="A32" s="133" t="s">
        <v>81</v>
      </c>
      <c r="B32" s="107">
        <v>240</v>
      </c>
      <c r="C32" s="107">
        <v>242</v>
      </c>
      <c r="D32" s="107">
        <v>270</v>
      </c>
      <c r="E32" s="158">
        <f t="shared" si="8"/>
        <v>0.18934081346423562</v>
      </c>
      <c r="F32" s="159">
        <f t="shared" si="1"/>
        <v>0.11570247933884303</v>
      </c>
      <c r="G32" s="159">
        <f t="shared" si="7"/>
        <v>0.125</v>
      </c>
    </row>
    <row r="33" spans="1:7" ht="18" customHeight="1" x14ac:dyDescent="0.3">
      <c r="A33" s="133" t="s">
        <v>82</v>
      </c>
      <c r="B33" s="107">
        <v>109</v>
      </c>
      <c r="C33" s="107">
        <v>123</v>
      </c>
      <c r="D33" s="107">
        <v>110</v>
      </c>
      <c r="E33" s="158">
        <f t="shared" si="8"/>
        <v>7.7138849929873771E-2</v>
      </c>
      <c r="F33" s="159">
        <f t="shared" si="1"/>
        <v>-0.10569105691056913</v>
      </c>
      <c r="G33" s="159">
        <f t="shared" si="7"/>
        <v>9.1743119266054496E-3</v>
      </c>
    </row>
    <row r="34" spans="1:7" ht="18" customHeight="1" x14ac:dyDescent="0.3">
      <c r="A34" s="133" t="s">
        <v>83</v>
      </c>
      <c r="B34" s="107">
        <v>43</v>
      </c>
      <c r="C34" s="107">
        <v>49</v>
      </c>
      <c r="D34" s="107">
        <v>45</v>
      </c>
      <c r="E34" s="158">
        <f t="shared" si="8"/>
        <v>3.155680224403927E-2</v>
      </c>
      <c r="F34" s="159">
        <f t="shared" si="1"/>
        <v>-8.1632653061224469E-2</v>
      </c>
      <c r="G34" s="159">
        <f t="shared" si="7"/>
        <v>4.6511627906976827E-2</v>
      </c>
    </row>
    <row r="35" spans="1:7" ht="18" customHeight="1" x14ac:dyDescent="0.3">
      <c r="A35" s="133" t="s">
        <v>84</v>
      </c>
      <c r="B35" s="107">
        <v>10</v>
      </c>
      <c r="C35" s="107">
        <v>12</v>
      </c>
      <c r="D35" s="107">
        <v>4</v>
      </c>
      <c r="E35" s="158">
        <f t="shared" si="8"/>
        <v>2.8050490883590462E-3</v>
      </c>
      <c r="F35" s="159">
        <f t="shared" si="1"/>
        <v>-0.66666666666666674</v>
      </c>
      <c r="G35" s="159">
        <f t="shared" si="7"/>
        <v>-0.6</v>
      </c>
    </row>
    <row r="36" spans="1:7" ht="18" customHeight="1" x14ac:dyDescent="0.3">
      <c r="A36" s="133" t="s">
        <v>85</v>
      </c>
      <c r="B36" s="107">
        <v>0</v>
      </c>
      <c r="C36" s="107">
        <v>0</v>
      </c>
      <c r="D36" s="107">
        <v>1</v>
      </c>
      <c r="E36" s="158">
        <f t="shared" ref="E36:E38" si="9">D36/$D$28</f>
        <v>7.0126227208976155E-4</v>
      </c>
      <c r="F36" s="159" t="s">
        <v>333</v>
      </c>
      <c r="G36" s="159" t="s">
        <v>334</v>
      </c>
    </row>
    <row r="37" spans="1:7" ht="18" customHeight="1" x14ac:dyDescent="0.3">
      <c r="A37" s="133" t="s">
        <v>86</v>
      </c>
      <c r="B37" s="107">
        <v>0</v>
      </c>
      <c r="C37" s="107">
        <v>0</v>
      </c>
      <c r="D37" s="107">
        <v>0</v>
      </c>
      <c r="E37" s="158">
        <f t="shared" si="9"/>
        <v>0</v>
      </c>
      <c r="F37" s="159" t="s">
        <v>62</v>
      </c>
      <c r="G37" s="159" t="s">
        <v>62</v>
      </c>
    </row>
    <row r="38" spans="1:7" ht="18" customHeight="1" thickBot="1" x14ac:dyDescent="0.35">
      <c r="A38" s="133" t="s">
        <v>88</v>
      </c>
      <c r="B38" s="107">
        <v>3</v>
      </c>
      <c r="C38" s="107">
        <v>0</v>
      </c>
      <c r="D38" s="107">
        <v>0</v>
      </c>
      <c r="E38" s="158">
        <f t="shared" si="9"/>
        <v>0</v>
      </c>
      <c r="F38" s="159" t="s">
        <v>333</v>
      </c>
      <c r="G38" s="159">
        <f t="shared" ref="G38" si="10">D38/B38-1</f>
        <v>-1</v>
      </c>
    </row>
    <row r="39" spans="1:7" ht="18" customHeight="1" thickBot="1" x14ac:dyDescent="0.35">
      <c r="A39" s="134" t="s">
        <v>322</v>
      </c>
      <c r="B39" s="161">
        <v>60772</v>
      </c>
      <c r="C39" s="161">
        <v>50185</v>
      </c>
      <c r="D39" s="161">
        <v>55434</v>
      </c>
      <c r="E39" s="162" t="s">
        <v>62</v>
      </c>
      <c r="F39" s="163">
        <v>0.105</v>
      </c>
      <c r="G39" s="163">
        <v>-8.7999999999999995E-2</v>
      </c>
    </row>
  </sheetData>
  <mergeCells count="10">
    <mergeCell ref="P11:P12"/>
    <mergeCell ref="Q11:Q12"/>
    <mergeCell ref="R11:R12"/>
    <mergeCell ref="S11:S12"/>
    <mergeCell ref="T11:T12"/>
    <mergeCell ref="A4:A5"/>
    <mergeCell ref="B4:G4"/>
    <mergeCell ref="M11:M12"/>
    <mergeCell ref="N11:N12"/>
    <mergeCell ref="O11:O12"/>
  </mergeCells>
  <pageMargins left="0.7" right="0.7" top="0.75" bottom="0.75" header="0.3" footer="0.3"/>
  <ignoredErrors>
    <ignoredError sqref="B6:D6 B28:D28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8924-E411-44F8-B35C-BD98664AFC4C}">
  <sheetPr>
    <tabColor theme="0" tint="-4.9989318521683403E-2"/>
  </sheetPr>
  <dimension ref="A1:W33"/>
  <sheetViews>
    <sheetView showGridLines="0" showRuler="0" zoomScale="120" zoomScaleNormal="120" zoomScaleSheetLayoutView="100" workbookViewId="0">
      <selection activeCell="G1" sqref="G1"/>
    </sheetView>
  </sheetViews>
  <sheetFormatPr defaultColWidth="7.88671875" defaultRowHeight="13.2" x14ac:dyDescent="0.25"/>
  <cols>
    <col min="1" max="1" width="15.6640625" style="3" customWidth="1"/>
    <col min="2" max="24" width="5.6640625" style="3" customWidth="1"/>
    <col min="25" max="16384" width="7.88671875" style="3"/>
  </cols>
  <sheetData>
    <row r="1" spans="1:23" ht="19.95" customHeight="1" x14ac:dyDescent="0.3">
      <c r="A1" s="24" t="s">
        <v>345</v>
      </c>
      <c r="B1" s="13"/>
      <c r="C1" s="13"/>
      <c r="D1" s="13"/>
      <c r="E1" s="13"/>
      <c r="F1" s="13"/>
      <c r="G1" s="15"/>
    </row>
    <row r="2" spans="1:23" s="79" customFormat="1" ht="25.2" customHeight="1" thickBot="1" x14ac:dyDescent="0.25">
      <c r="A2" s="77"/>
      <c r="B2" s="78"/>
      <c r="C2" s="78"/>
      <c r="D2" s="78"/>
      <c r="E2" s="78"/>
      <c r="F2" s="78"/>
    </row>
    <row r="3" spans="1:23" s="79" customFormat="1" ht="13.95" customHeight="1" thickBot="1" x14ac:dyDescent="0.25">
      <c r="A3" s="175" t="s">
        <v>344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92</v>
      </c>
      <c r="O3" s="176"/>
      <c r="P3" s="176"/>
      <c r="Q3" s="177"/>
      <c r="R3" s="178" t="s">
        <v>174</v>
      </c>
      <c r="S3" s="176"/>
      <c r="T3" s="177"/>
      <c r="U3" s="178" t="s">
        <v>175</v>
      </c>
      <c r="V3" s="176"/>
      <c r="W3" s="176"/>
    </row>
    <row r="4" spans="1:23" s="79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40" t="s">
        <v>330</v>
      </c>
      <c r="R4" s="39">
        <v>2019</v>
      </c>
      <c r="S4" s="39">
        <v>2021</v>
      </c>
      <c r="T4" s="39">
        <v>2022</v>
      </c>
      <c r="U4" s="41">
        <v>2019</v>
      </c>
      <c r="V4" s="39">
        <v>2021</v>
      </c>
      <c r="W4" s="39">
        <v>2022</v>
      </c>
    </row>
    <row r="5" spans="1:23" s="79" customFormat="1" ht="12" customHeight="1" x14ac:dyDescent="0.2">
      <c r="A5" s="50" t="s">
        <v>89</v>
      </c>
      <c r="B5" s="45">
        <v>403</v>
      </c>
      <c r="C5" s="45">
        <v>378</v>
      </c>
      <c r="D5" s="102">
        <v>404</v>
      </c>
      <c r="E5" s="46">
        <f>D5/C5-1</f>
        <v>6.8783068783068835E-2</v>
      </c>
      <c r="F5" s="45">
        <v>1515</v>
      </c>
      <c r="G5" s="45">
        <v>1491</v>
      </c>
      <c r="H5" s="102">
        <v>1538</v>
      </c>
      <c r="I5" s="46">
        <f>H5/G5-1</f>
        <v>3.1522468142186399E-2</v>
      </c>
      <c r="J5" s="45">
        <v>28876</v>
      </c>
      <c r="K5" s="45">
        <v>24419</v>
      </c>
      <c r="L5" s="102">
        <v>27049</v>
      </c>
      <c r="M5" s="46">
        <f>L5/K5-1</f>
        <v>0.10770301814161098</v>
      </c>
      <c r="N5" s="45">
        <f>B5+F5+J5</f>
        <v>30794</v>
      </c>
      <c r="O5" s="45">
        <f t="shared" ref="O5:O7" si="0">C5+G5+K5</f>
        <v>26288</v>
      </c>
      <c r="P5" s="45">
        <f t="shared" ref="P5:P7" si="1">D5+H5+L5</f>
        <v>28991</v>
      </c>
      <c r="Q5" s="46">
        <f>P5/O5-1</f>
        <v>0.10282258064516125</v>
      </c>
      <c r="R5" s="47">
        <f t="shared" ref="R5:T8" si="2">(B5/(N5/100))</f>
        <v>1.308696499318049</v>
      </c>
      <c r="S5" s="48">
        <f t="shared" si="2"/>
        <v>1.4379184418746196</v>
      </c>
      <c r="T5" s="49">
        <f t="shared" si="2"/>
        <v>1.3935359249422232</v>
      </c>
      <c r="U5" s="47">
        <f t="shared" ref="U5:W8" si="3">(F5/(N5/100))</f>
        <v>4.9197895693966354</v>
      </c>
      <c r="V5" s="48">
        <f t="shared" si="3"/>
        <v>5.6717894096165553</v>
      </c>
      <c r="W5" s="48">
        <f t="shared" si="3"/>
        <v>5.3050946845572762</v>
      </c>
    </row>
    <row r="6" spans="1:23" s="79" customFormat="1" ht="12" customHeight="1" x14ac:dyDescent="0.2">
      <c r="A6" s="50" t="s">
        <v>90</v>
      </c>
      <c r="B6" s="45">
        <v>145</v>
      </c>
      <c r="C6" s="45">
        <v>83</v>
      </c>
      <c r="D6" s="45">
        <v>107</v>
      </c>
      <c r="E6" s="46">
        <f>D6/C6-1</f>
        <v>0.28915662650602414</v>
      </c>
      <c r="F6" s="45">
        <v>418</v>
      </c>
      <c r="G6" s="45">
        <v>364</v>
      </c>
      <c r="H6" s="45">
        <v>414</v>
      </c>
      <c r="I6" s="46">
        <f>H6/G6-1</f>
        <v>0.13736263736263732</v>
      </c>
      <c r="J6" s="45">
        <v>10667</v>
      </c>
      <c r="K6" s="45">
        <v>7717</v>
      </c>
      <c r="L6" s="45">
        <v>8573</v>
      </c>
      <c r="M6" s="46">
        <f>L6/K6-1</f>
        <v>0.11092393417131019</v>
      </c>
      <c r="N6" s="45">
        <f t="shared" ref="N6:N7" si="4">B6+F6+J6</f>
        <v>11230</v>
      </c>
      <c r="O6" s="45">
        <f t="shared" si="0"/>
        <v>8164</v>
      </c>
      <c r="P6" s="45">
        <f t="shared" si="1"/>
        <v>9094</v>
      </c>
      <c r="Q6" s="46">
        <f>P6/O6-1</f>
        <v>0.11391474767270937</v>
      </c>
      <c r="R6" s="51">
        <f t="shared" si="2"/>
        <v>1.2911843276936776</v>
      </c>
      <c r="S6" s="52">
        <f t="shared" si="2"/>
        <v>1.0166585007349338</v>
      </c>
      <c r="T6" s="53">
        <f t="shared" si="2"/>
        <v>1.1765999560149549</v>
      </c>
      <c r="U6" s="51">
        <f t="shared" si="3"/>
        <v>3.7221727515583258</v>
      </c>
      <c r="V6" s="52">
        <f t="shared" si="3"/>
        <v>4.4585987261146496</v>
      </c>
      <c r="W6" s="52">
        <f t="shared" si="3"/>
        <v>4.5524521662634703</v>
      </c>
    </row>
    <row r="7" spans="1:23" s="79" customFormat="1" ht="12" customHeight="1" x14ac:dyDescent="0.2">
      <c r="A7" s="50" t="s">
        <v>91</v>
      </c>
      <c r="B7" s="45">
        <v>140</v>
      </c>
      <c r="C7" s="45">
        <v>100</v>
      </c>
      <c r="D7" s="45">
        <v>107</v>
      </c>
      <c r="E7" s="46">
        <f>D7/C7-1</f>
        <v>7.0000000000000062E-2</v>
      </c>
      <c r="F7" s="45">
        <v>450</v>
      </c>
      <c r="G7" s="45">
        <v>306</v>
      </c>
      <c r="H7" s="45">
        <v>350</v>
      </c>
      <c r="I7" s="46">
        <f>H7/G7-1</f>
        <v>0.14379084967320255</v>
      </c>
      <c r="J7" s="45">
        <v>5391</v>
      </c>
      <c r="K7" s="45">
        <v>3717</v>
      </c>
      <c r="L7" s="45">
        <v>4492</v>
      </c>
      <c r="M7" s="46">
        <f>L7/K7-1</f>
        <v>0.20850147968792032</v>
      </c>
      <c r="N7" s="45">
        <f t="shared" si="4"/>
        <v>5981</v>
      </c>
      <c r="O7" s="45">
        <f t="shared" si="0"/>
        <v>4123</v>
      </c>
      <c r="P7" s="45">
        <f t="shared" si="1"/>
        <v>4949</v>
      </c>
      <c r="Q7" s="46">
        <f>P7/O7-1</f>
        <v>0.20033955857385388</v>
      </c>
      <c r="R7" s="51">
        <f t="shared" si="2"/>
        <v>2.340745694699883</v>
      </c>
      <c r="S7" s="52">
        <f t="shared" si="2"/>
        <v>2.4254183846713562</v>
      </c>
      <c r="T7" s="53">
        <f t="shared" si="2"/>
        <v>2.1620529399878761</v>
      </c>
      <c r="U7" s="51">
        <f t="shared" si="3"/>
        <v>7.5238254472496235</v>
      </c>
      <c r="V7" s="52">
        <f t="shared" si="3"/>
        <v>7.4217802570943494</v>
      </c>
      <c r="W7" s="52">
        <f t="shared" si="3"/>
        <v>7.0721357850070721</v>
      </c>
    </row>
    <row r="8" spans="1:23" s="79" customFormat="1" ht="12" customHeight="1" x14ac:dyDescent="0.2">
      <c r="A8" s="54" t="s">
        <v>0</v>
      </c>
      <c r="B8" s="56">
        <f>SUM(B5:B7)</f>
        <v>688</v>
      </c>
      <c r="C8" s="56">
        <f t="shared" ref="C8:D8" si="5">SUM(C5:C7)</f>
        <v>561</v>
      </c>
      <c r="D8" s="56">
        <f t="shared" si="5"/>
        <v>618</v>
      </c>
      <c r="E8" s="57">
        <f>D8/C8-1</f>
        <v>0.10160427807486627</v>
      </c>
      <c r="F8" s="56">
        <f>SUM(F5:F7)</f>
        <v>2383</v>
      </c>
      <c r="G8" s="56">
        <f t="shared" ref="G8" si="6">SUM(G5:G7)</f>
        <v>2161</v>
      </c>
      <c r="H8" s="56">
        <f t="shared" ref="H8" si="7">SUM(H5:H7)</f>
        <v>2302</v>
      </c>
      <c r="I8" s="57">
        <f>H8/G8-1</f>
        <v>6.5247570569180846E-2</v>
      </c>
      <c r="J8" s="56">
        <f>SUM(J5:J7)</f>
        <v>44934</v>
      </c>
      <c r="K8" s="56">
        <f t="shared" ref="K8" si="8">SUM(K5:K7)</f>
        <v>35853</v>
      </c>
      <c r="L8" s="56">
        <f t="shared" ref="L8" si="9">SUM(L5:L7)</f>
        <v>40114</v>
      </c>
      <c r="M8" s="57">
        <f>L8/K8-1</f>
        <v>0.11884640058014662</v>
      </c>
      <c r="N8" s="56">
        <f>SUM(N5:N7)</f>
        <v>48005</v>
      </c>
      <c r="O8" s="56">
        <f t="shared" ref="O8" si="10">SUM(O5:O7)</f>
        <v>38575</v>
      </c>
      <c r="P8" s="56">
        <f t="shared" ref="P8" si="11">SUM(P5:P7)</f>
        <v>43034</v>
      </c>
      <c r="Q8" s="57">
        <f>P8/O8-1</f>
        <v>0.11559300064808808</v>
      </c>
      <c r="R8" s="58">
        <f t="shared" si="2"/>
        <v>1.4331840433288199</v>
      </c>
      <c r="S8" s="59">
        <f t="shared" si="2"/>
        <v>1.4543097861309138</v>
      </c>
      <c r="T8" s="60">
        <f t="shared" si="2"/>
        <v>1.4360738021099597</v>
      </c>
      <c r="U8" s="58">
        <f t="shared" si="3"/>
        <v>4.9640662430996771</v>
      </c>
      <c r="V8" s="59">
        <f t="shared" si="3"/>
        <v>5.6020738820479581</v>
      </c>
      <c r="W8" s="59">
        <f t="shared" si="3"/>
        <v>5.3492587256587818</v>
      </c>
    </row>
    <row r="9" spans="1:23" s="79" customFormat="1" ht="12" customHeight="1" x14ac:dyDescent="0.2"/>
    <row r="10" spans="1:23" s="79" customFormat="1" ht="12" customHeight="1" x14ac:dyDescent="0.2"/>
    <row r="11" spans="1:23" s="79" customFormat="1" ht="12" customHeight="1" x14ac:dyDescent="0.2"/>
    <row r="12" spans="1:23" s="79" customFormat="1" ht="12" customHeight="1" x14ac:dyDescent="0.2"/>
    <row r="13" spans="1:23" s="79" customFormat="1" ht="12" customHeight="1" x14ac:dyDescent="0.2"/>
    <row r="14" spans="1:23" s="79" customFormat="1" ht="12" customHeight="1" x14ac:dyDescent="0.2"/>
    <row r="15" spans="1:23" s="79" customFormat="1" ht="12" customHeight="1" x14ac:dyDescent="0.2"/>
    <row r="16" spans="1:23" s="79" customFormat="1" ht="12" customHeight="1" x14ac:dyDescent="0.2"/>
    <row r="17" s="79" customFormat="1" ht="12" customHeight="1" x14ac:dyDescent="0.2"/>
    <row r="18" s="79" customFormat="1" ht="12" customHeight="1" x14ac:dyDescent="0.2"/>
    <row r="19" s="79" customFormat="1" ht="12" customHeight="1" x14ac:dyDescent="0.2"/>
    <row r="20" s="79" customFormat="1" ht="12" customHeight="1" x14ac:dyDescent="0.2"/>
    <row r="21" s="79" customFormat="1" ht="12" customHeight="1" x14ac:dyDescent="0.2"/>
    <row r="22" s="79" customFormat="1" ht="12" customHeight="1" x14ac:dyDescent="0.2"/>
    <row r="23" s="79" customFormat="1" ht="12" customHeight="1" x14ac:dyDescent="0.2"/>
    <row r="24" s="79" customFormat="1" ht="12" customHeight="1" x14ac:dyDescent="0.2"/>
    <row r="25" s="79" customFormat="1" ht="12" customHeight="1" x14ac:dyDescent="0.2"/>
    <row r="26" s="79" customFormat="1" ht="12" customHeight="1" x14ac:dyDescent="0.2"/>
    <row r="27" s="79" customFormat="1" ht="12" customHeight="1" x14ac:dyDescent="0.2"/>
    <row r="28" s="79" customFormat="1" ht="12" customHeight="1" x14ac:dyDescent="0.2"/>
    <row r="29" s="79" customFormat="1" ht="12" customHeight="1" x14ac:dyDescent="0.2"/>
    <row r="30" ht="12" customHeight="1" x14ac:dyDescent="0.25"/>
    <row r="31" ht="12" customHeight="1" x14ac:dyDescent="0.25"/>
    <row r="32" ht="12" customHeight="1" x14ac:dyDescent="0.25"/>
    <row r="33" ht="12" customHeight="1" x14ac:dyDescent="0.25"/>
  </sheetData>
  <mergeCells count="7">
    <mergeCell ref="R3:T3"/>
    <mergeCell ref="U3:W3"/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68" fitToHeight="2" orientation="portrait" horizontalDpi="300" verticalDpi="300" r:id="rId1"/>
  <headerFooter scaleWithDoc="0" alignWithMargins="0"/>
  <ignoredErrors>
    <ignoredError sqref="B8:D8 X8" formulaRange="1"/>
    <ignoredError sqref="E8:W8" formula="1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E762-0AB0-4755-9B5E-3404A03A19B3}">
  <sheetPr>
    <pageSetUpPr fitToPage="1"/>
  </sheetPr>
  <dimension ref="A1:W33"/>
  <sheetViews>
    <sheetView showGridLines="0" showRuler="0" zoomScale="120" zoomScaleNormal="120" zoomScaleSheetLayoutView="100" workbookViewId="0">
      <selection activeCell="G1" sqref="G1"/>
    </sheetView>
  </sheetViews>
  <sheetFormatPr defaultColWidth="7.88671875" defaultRowHeight="13.2" x14ac:dyDescent="0.25"/>
  <cols>
    <col min="1" max="1" width="19" style="3" customWidth="1"/>
    <col min="2" max="24" width="5.6640625" style="3" customWidth="1"/>
    <col min="25" max="16384" width="7.88671875" style="3"/>
  </cols>
  <sheetData>
    <row r="1" spans="1:23" ht="19.95" customHeight="1" x14ac:dyDescent="0.3">
      <c r="A1" s="24" t="s">
        <v>225</v>
      </c>
      <c r="B1" s="13"/>
      <c r="C1" s="13"/>
      <c r="D1" s="13"/>
      <c r="E1" s="13"/>
      <c r="F1" s="13"/>
      <c r="G1" s="15"/>
    </row>
    <row r="2" spans="1:23" s="79" customFormat="1" ht="25.2" customHeight="1" thickBot="1" x14ac:dyDescent="0.25">
      <c r="A2" s="77"/>
      <c r="B2" s="78"/>
      <c r="C2" s="78"/>
      <c r="D2" s="78"/>
      <c r="E2" s="78"/>
      <c r="F2" s="78"/>
    </row>
    <row r="3" spans="1:23" s="79" customFormat="1" ht="13.95" customHeight="1" thickBot="1" x14ac:dyDescent="0.25">
      <c r="A3" s="175" t="s">
        <v>297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92</v>
      </c>
      <c r="O3" s="176"/>
      <c r="P3" s="176"/>
      <c r="Q3" s="177"/>
      <c r="R3" s="178" t="s">
        <v>174</v>
      </c>
      <c r="S3" s="176"/>
      <c r="T3" s="177"/>
      <c r="U3" s="178" t="s">
        <v>175</v>
      </c>
      <c r="V3" s="176"/>
      <c r="W3" s="176"/>
    </row>
    <row r="4" spans="1:23" s="79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41">
        <v>2019</v>
      </c>
      <c r="G4" s="39">
        <v>2021</v>
      </c>
      <c r="H4" s="39">
        <v>2022</v>
      </c>
      <c r="I4" s="42" t="s">
        <v>330</v>
      </c>
      <c r="J4" s="41">
        <v>2019</v>
      </c>
      <c r="K4" s="39">
        <v>2021</v>
      </c>
      <c r="L4" s="39">
        <v>2022</v>
      </c>
      <c r="M4" s="42" t="s">
        <v>330</v>
      </c>
      <c r="N4" s="41">
        <v>2019</v>
      </c>
      <c r="O4" s="39">
        <v>2021</v>
      </c>
      <c r="P4" s="39">
        <v>2022</v>
      </c>
      <c r="Q4" s="42" t="s">
        <v>330</v>
      </c>
      <c r="R4" s="41">
        <v>2019</v>
      </c>
      <c r="S4" s="39">
        <v>2021</v>
      </c>
      <c r="T4" s="43">
        <v>2022</v>
      </c>
      <c r="U4" s="41">
        <v>2019</v>
      </c>
      <c r="V4" s="39">
        <v>2021</v>
      </c>
      <c r="W4" s="39">
        <v>2022</v>
      </c>
    </row>
    <row r="5" spans="1:23" s="79" customFormat="1" ht="12" customHeight="1" x14ac:dyDescent="0.2">
      <c r="A5" s="44" t="s">
        <v>93</v>
      </c>
      <c r="B5" s="45">
        <v>140</v>
      </c>
      <c r="C5" s="45">
        <v>100</v>
      </c>
      <c r="D5" s="45">
        <v>107</v>
      </c>
      <c r="E5" s="46">
        <f t="shared" ref="E5:E14" si="0">D5/C5-1</f>
        <v>7.0000000000000062E-2</v>
      </c>
      <c r="F5" s="45">
        <v>450</v>
      </c>
      <c r="G5" s="45">
        <v>306</v>
      </c>
      <c r="H5" s="45">
        <v>350</v>
      </c>
      <c r="I5" s="46">
        <f t="shared" ref="I5:I16" si="1">H5/G5-1</f>
        <v>0.14379084967320255</v>
      </c>
      <c r="J5" s="45">
        <v>5391</v>
      </c>
      <c r="K5" s="45">
        <v>3717</v>
      </c>
      <c r="L5" s="45">
        <v>4492</v>
      </c>
      <c r="M5" s="46">
        <f t="shared" ref="M5:M16" si="2">L5/K5-1</f>
        <v>0.20850147968792032</v>
      </c>
      <c r="N5" s="45">
        <v>5981</v>
      </c>
      <c r="O5" s="45">
        <v>4123</v>
      </c>
      <c r="P5" s="45">
        <v>4949</v>
      </c>
      <c r="Q5" s="46">
        <f t="shared" ref="Q5:Q16" si="3">P5/O5-1</f>
        <v>0.20033955857385388</v>
      </c>
      <c r="R5" s="47">
        <f t="shared" ref="R5:R16" si="4">(B5/(N5/100))</f>
        <v>2.340745694699883</v>
      </c>
      <c r="S5" s="48">
        <f t="shared" ref="S5:S16" si="5">(C5/(O5/100))</f>
        <v>2.4254183846713562</v>
      </c>
      <c r="T5" s="49">
        <f t="shared" ref="T5:T16" si="6">(D5/(P5/100))</f>
        <v>2.1620529399878761</v>
      </c>
      <c r="U5" s="47">
        <f t="shared" ref="U5:U16" si="7">(F5/(N5/100))</f>
        <v>7.5238254472496235</v>
      </c>
      <c r="V5" s="48">
        <f t="shared" ref="V5:V16" si="8">(G5/(O5/100))</f>
        <v>7.4217802570943494</v>
      </c>
      <c r="W5" s="48">
        <f t="shared" ref="W5:W16" si="9">(H5/(P5/100))</f>
        <v>7.0721357850070721</v>
      </c>
    </row>
    <row r="6" spans="1:23" s="79" customFormat="1" ht="12" customHeight="1" x14ac:dyDescent="0.2">
      <c r="A6" s="50" t="s">
        <v>318</v>
      </c>
      <c r="B6" s="45">
        <v>293</v>
      </c>
      <c r="C6" s="45">
        <v>245</v>
      </c>
      <c r="D6" s="45">
        <v>272</v>
      </c>
      <c r="E6" s="46">
        <f t="shared" si="0"/>
        <v>0.11020408163265305</v>
      </c>
      <c r="F6" s="45">
        <v>981</v>
      </c>
      <c r="G6" s="45">
        <v>902</v>
      </c>
      <c r="H6" s="45">
        <v>1001</v>
      </c>
      <c r="I6" s="46">
        <f t="shared" si="1"/>
        <v>0.10975609756097571</v>
      </c>
      <c r="J6" s="45">
        <v>26734</v>
      </c>
      <c r="K6" s="45">
        <v>20108</v>
      </c>
      <c r="L6" s="45">
        <v>22330</v>
      </c>
      <c r="M6" s="46">
        <f t="shared" si="2"/>
        <v>0.11050328227571127</v>
      </c>
      <c r="N6" s="45">
        <v>28008</v>
      </c>
      <c r="O6" s="45">
        <v>21255</v>
      </c>
      <c r="P6" s="45">
        <v>23603</v>
      </c>
      <c r="Q6" s="46">
        <f t="shared" si="3"/>
        <v>0.11046812514702431</v>
      </c>
      <c r="R6" s="51">
        <f t="shared" si="4"/>
        <v>1.0461296772350757</v>
      </c>
      <c r="S6" s="52">
        <f t="shared" si="5"/>
        <v>1.1526699600094095</v>
      </c>
      <c r="T6" s="53">
        <f t="shared" si="6"/>
        <v>1.1523958818794222</v>
      </c>
      <c r="U6" s="51">
        <f t="shared" si="7"/>
        <v>3.502570694087404</v>
      </c>
      <c r="V6" s="52">
        <f t="shared" si="8"/>
        <v>4.2437073629734181</v>
      </c>
      <c r="W6" s="52">
        <f t="shared" si="9"/>
        <v>4.2409863152989029</v>
      </c>
    </row>
    <row r="7" spans="1:23" s="79" customFormat="1" ht="12" customHeight="1" x14ac:dyDescent="0.2">
      <c r="A7" s="50" t="s">
        <v>319</v>
      </c>
      <c r="B7" s="45">
        <v>37</v>
      </c>
      <c r="C7" s="45">
        <v>8</v>
      </c>
      <c r="D7" s="45">
        <v>16</v>
      </c>
      <c r="E7" s="46">
        <f t="shared" si="0"/>
        <v>1</v>
      </c>
      <c r="F7" s="45">
        <v>45</v>
      </c>
      <c r="G7" s="45">
        <v>29</v>
      </c>
      <c r="H7" s="45">
        <v>29</v>
      </c>
      <c r="I7" s="46">
        <f t="shared" si="1"/>
        <v>0</v>
      </c>
      <c r="J7" s="45">
        <v>600</v>
      </c>
      <c r="K7" s="45">
        <v>511</v>
      </c>
      <c r="L7" s="45">
        <v>607</v>
      </c>
      <c r="M7" s="46">
        <f t="shared" si="2"/>
        <v>0.18786692759295498</v>
      </c>
      <c r="N7" s="45">
        <v>682</v>
      </c>
      <c r="O7" s="45">
        <v>548</v>
      </c>
      <c r="P7" s="45">
        <v>652</v>
      </c>
      <c r="Q7" s="46">
        <f t="shared" si="3"/>
        <v>0.18978102189781021</v>
      </c>
      <c r="R7" s="51">
        <f t="shared" si="4"/>
        <v>5.4252199413489732</v>
      </c>
      <c r="S7" s="52">
        <f t="shared" si="5"/>
        <v>1.4598540145985401</v>
      </c>
      <c r="T7" s="53">
        <f t="shared" si="6"/>
        <v>2.4539877300613497</v>
      </c>
      <c r="U7" s="51">
        <f t="shared" si="7"/>
        <v>6.5982404692082106</v>
      </c>
      <c r="V7" s="52">
        <f t="shared" si="8"/>
        <v>5.2919708029197077</v>
      </c>
      <c r="W7" s="52">
        <f t="shared" si="9"/>
        <v>4.4478527607361968</v>
      </c>
    </row>
    <row r="8" spans="1:23" s="79" customFormat="1" ht="12" customHeight="1" x14ac:dyDescent="0.2">
      <c r="A8" s="50" t="s">
        <v>94</v>
      </c>
      <c r="B8" s="45">
        <v>36</v>
      </c>
      <c r="C8" s="45">
        <v>29</v>
      </c>
      <c r="D8" s="45">
        <v>35</v>
      </c>
      <c r="E8" s="46">
        <f t="shared" si="0"/>
        <v>0.2068965517241379</v>
      </c>
      <c r="F8" s="45">
        <v>158</v>
      </c>
      <c r="G8" s="45">
        <v>128</v>
      </c>
      <c r="H8" s="45">
        <v>132</v>
      </c>
      <c r="I8" s="46">
        <f t="shared" si="1"/>
        <v>3.125E-2</v>
      </c>
      <c r="J8" s="45">
        <v>2391</v>
      </c>
      <c r="K8" s="45">
        <v>1860</v>
      </c>
      <c r="L8" s="45">
        <v>1781</v>
      </c>
      <c r="M8" s="46">
        <f t="shared" si="2"/>
        <v>-4.2473118279569899E-2</v>
      </c>
      <c r="N8" s="45">
        <v>2585</v>
      </c>
      <c r="O8" s="45">
        <v>2017</v>
      </c>
      <c r="P8" s="45">
        <v>1948</v>
      </c>
      <c r="Q8" s="46">
        <f t="shared" si="3"/>
        <v>-3.420922161626172E-2</v>
      </c>
      <c r="R8" s="51">
        <f t="shared" si="4"/>
        <v>1.3926499032882012</v>
      </c>
      <c r="S8" s="52">
        <f t="shared" si="5"/>
        <v>1.4377788795240456</v>
      </c>
      <c r="T8" s="53">
        <f t="shared" si="6"/>
        <v>1.7967145790554415</v>
      </c>
      <c r="U8" s="51">
        <f t="shared" si="7"/>
        <v>6.1121856866537714</v>
      </c>
      <c r="V8" s="52">
        <f t="shared" si="8"/>
        <v>6.3460585027268213</v>
      </c>
      <c r="W8" s="52">
        <f t="shared" si="9"/>
        <v>6.7761806981519506</v>
      </c>
    </row>
    <row r="9" spans="1:23" s="79" customFormat="1" ht="12" customHeight="1" x14ac:dyDescent="0.2">
      <c r="A9" s="50" t="s">
        <v>340</v>
      </c>
      <c r="B9" s="45">
        <v>37</v>
      </c>
      <c r="C9" s="45">
        <v>28</v>
      </c>
      <c r="D9" s="45">
        <v>35</v>
      </c>
      <c r="E9" s="46">
        <f t="shared" si="0"/>
        <v>0.25</v>
      </c>
      <c r="F9" s="45">
        <v>215</v>
      </c>
      <c r="G9" s="45">
        <v>251</v>
      </c>
      <c r="H9" s="45">
        <v>235</v>
      </c>
      <c r="I9" s="46">
        <f t="shared" si="1"/>
        <v>-6.374501992031878E-2</v>
      </c>
      <c r="J9" s="45">
        <v>4330</v>
      </c>
      <c r="K9" s="45">
        <v>4098</v>
      </c>
      <c r="L9" s="45">
        <v>4744</v>
      </c>
      <c r="M9" s="46">
        <f t="shared" si="2"/>
        <v>0.1576378721327476</v>
      </c>
      <c r="N9" s="45">
        <v>4582</v>
      </c>
      <c r="O9" s="45">
        <v>4377</v>
      </c>
      <c r="P9" s="45">
        <v>5014</v>
      </c>
      <c r="Q9" s="46">
        <f t="shared" si="3"/>
        <v>0.14553347041352516</v>
      </c>
      <c r="R9" s="51">
        <f t="shared" si="4"/>
        <v>0.80750763858577035</v>
      </c>
      <c r="S9" s="52">
        <f t="shared" si="5"/>
        <v>0.63970756225725378</v>
      </c>
      <c r="T9" s="53">
        <f t="shared" si="6"/>
        <v>0.69804547267650574</v>
      </c>
      <c r="U9" s="51">
        <f t="shared" si="7"/>
        <v>4.6922741161065034</v>
      </c>
      <c r="V9" s="52">
        <f t="shared" si="8"/>
        <v>5.7345213616632389</v>
      </c>
      <c r="W9" s="52">
        <f t="shared" si="9"/>
        <v>4.6868767451136817</v>
      </c>
    </row>
    <row r="10" spans="1:23" s="79" customFormat="1" ht="12" customHeight="1" x14ac:dyDescent="0.2">
      <c r="A10" s="50" t="s">
        <v>341</v>
      </c>
      <c r="B10" s="45">
        <v>90</v>
      </c>
      <c r="C10" s="45">
        <v>85</v>
      </c>
      <c r="D10" s="45">
        <v>105</v>
      </c>
      <c r="E10" s="46">
        <f t="shared" si="0"/>
        <v>0.23529411764705888</v>
      </c>
      <c r="F10" s="45">
        <v>342</v>
      </c>
      <c r="G10" s="45">
        <v>339</v>
      </c>
      <c r="H10" s="45">
        <v>344</v>
      </c>
      <c r="I10" s="46">
        <f t="shared" si="1"/>
        <v>1.4749262536873253E-2</v>
      </c>
      <c r="J10" s="45">
        <v>2790</v>
      </c>
      <c r="K10" s="45">
        <v>2582</v>
      </c>
      <c r="L10" s="45">
        <v>2959</v>
      </c>
      <c r="M10" s="46">
        <f t="shared" si="2"/>
        <v>0.14601084430673894</v>
      </c>
      <c r="N10" s="45">
        <v>3222</v>
      </c>
      <c r="O10" s="45">
        <v>3006</v>
      </c>
      <c r="P10" s="45">
        <v>3408</v>
      </c>
      <c r="Q10" s="46">
        <f t="shared" si="3"/>
        <v>0.1337325349301397</v>
      </c>
      <c r="R10" s="51">
        <f t="shared" si="4"/>
        <v>2.7932960893854748</v>
      </c>
      <c r="S10" s="52">
        <f t="shared" si="5"/>
        <v>2.8276779773785763</v>
      </c>
      <c r="T10" s="53">
        <f t="shared" si="6"/>
        <v>3.080985915492958</v>
      </c>
      <c r="U10" s="51">
        <f t="shared" si="7"/>
        <v>10.614525139664805</v>
      </c>
      <c r="V10" s="52">
        <f t="shared" si="8"/>
        <v>11.277445109780439</v>
      </c>
      <c r="W10" s="52">
        <f t="shared" si="9"/>
        <v>10.093896713615024</v>
      </c>
    </row>
    <row r="11" spans="1:23" s="79" customFormat="1" ht="12" customHeight="1" x14ac:dyDescent="0.2">
      <c r="A11" s="50" t="s">
        <v>83</v>
      </c>
      <c r="B11" s="45">
        <v>27</v>
      </c>
      <c r="C11" s="45">
        <v>34</v>
      </c>
      <c r="D11" s="45">
        <v>31</v>
      </c>
      <c r="E11" s="46">
        <f t="shared" si="0"/>
        <v>-8.8235294117647078E-2</v>
      </c>
      <c r="F11" s="45">
        <v>121</v>
      </c>
      <c r="G11" s="45">
        <v>147</v>
      </c>
      <c r="H11" s="45">
        <v>149</v>
      </c>
      <c r="I11" s="46">
        <f t="shared" si="1"/>
        <v>1.3605442176870763E-2</v>
      </c>
      <c r="J11" s="45">
        <v>2172</v>
      </c>
      <c r="K11" s="45">
        <v>2568</v>
      </c>
      <c r="L11" s="45">
        <v>2778</v>
      </c>
      <c r="M11" s="46">
        <f t="shared" si="2"/>
        <v>8.1775700934579421E-2</v>
      </c>
      <c r="N11" s="45">
        <v>2320</v>
      </c>
      <c r="O11" s="45">
        <v>2749</v>
      </c>
      <c r="P11" s="45">
        <v>2958</v>
      </c>
      <c r="Q11" s="46">
        <f t="shared" si="3"/>
        <v>7.6027646416878758E-2</v>
      </c>
      <c r="R11" s="51">
        <f t="shared" si="4"/>
        <v>1.1637931034482758</v>
      </c>
      <c r="S11" s="52">
        <f t="shared" si="5"/>
        <v>1.2368133866860678</v>
      </c>
      <c r="T11" s="53">
        <f t="shared" si="6"/>
        <v>1.0480054090601758</v>
      </c>
      <c r="U11" s="51">
        <f t="shared" si="7"/>
        <v>5.2155172413793105</v>
      </c>
      <c r="V11" s="52">
        <f t="shared" si="8"/>
        <v>5.3473990542015279</v>
      </c>
      <c r="W11" s="52">
        <f t="shared" si="9"/>
        <v>5.0371872887085871</v>
      </c>
    </row>
    <row r="12" spans="1:23" s="79" customFormat="1" ht="12" customHeight="1" x14ac:dyDescent="0.2">
      <c r="A12" s="50" t="s">
        <v>84</v>
      </c>
      <c r="B12" s="45">
        <v>12</v>
      </c>
      <c r="C12" s="45">
        <v>14</v>
      </c>
      <c r="D12" s="45">
        <v>4</v>
      </c>
      <c r="E12" s="46">
        <f t="shared" si="0"/>
        <v>-0.7142857142857143</v>
      </c>
      <c r="F12" s="45">
        <v>40</v>
      </c>
      <c r="G12" s="45">
        <v>29</v>
      </c>
      <c r="H12" s="45">
        <v>33</v>
      </c>
      <c r="I12" s="46">
        <f t="shared" si="1"/>
        <v>0.13793103448275867</v>
      </c>
      <c r="J12" s="45">
        <v>319</v>
      </c>
      <c r="K12" s="45">
        <v>232</v>
      </c>
      <c r="L12" s="45">
        <v>270</v>
      </c>
      <c r="M12" s="46">
        <f t="shared" si="2"/>
        <v>0.1637931034482758</v>
      </c>
      <c r="N12" s="45">
        <v>371</v>
      </c>
      <c r="O12" s="45">
        <v>275</v>
      </c>
      <c r="P12" s="45">
        <v>307</v>
      </c>
      <c r="Q12" s="46">
        <f t="shared" si="3"/>
        <v>0.11636363636363645</v>
      </c>
      <c r="R12" s="51">
        <f t="shared" si="4"/>
        <v>3.2345013477088949</v>
      </c>
      <c r="S12" s="52">
        <f t="shared" si="5"/>
        <v>5.0909090909090908</v>
      </c>
      <c r="T12" s="53">
        <f t="shared" si="6"/>
        <v>1.3029315960912053</v>
      </c>
      <c r="U12" s="51">
        <f t="shared" si="7"/>
        <v>10.781671159029649</v>
      </c>
      <c r="V12" s="52">
        <f t="shared" si="8"/>
        <v>10.545454545454545</v>
      </c>
      <c r="W12" s="52">
        <f t="shared" si="9"/>
        <v>10.749185667752444</v>
      </c>
    </row>
    <row r="13" spans="1:23" s="79" customFormat="1" ht="12" customHeight="1" x14ac:dyDescent="0.2">
      <c r="A13" s="50" t="s">
        <v>85</v>
      </c>
      <c r="B13" s="45">
        <v>0</v>
      </c>
      <c r="C13" s="45">
        <v>0</v>
      </c>
      <c r="D13" s="45">
        <v>1</v>
      </c>
      <c r="E13" s="46" t="s">
        <v>333</v>
      </c>
      <c r="F13" s="45">
        <v>1</v>
      </c>
      <c r="G13" s="45">
        <v>4</v>
      </c>
      <c r="H13" s="45">
        <v>2</v>
      </c>
      <c r="I13" s="46">
        <f t="shared" si="1"/>
        <v>-0.5</v>
      </c>
      <c r="J13" s="45">
        <v>45</v>
      </c>
      <c r="K13" s="45">
        <v>21</v>
      </c>
      <c r="L13" s="45">
        <v>31</v>
      </c>
      <c r="M13" s="46">
        <f t="shared" si="2"/>
        <v>0.47619047619047628</v>
      </c>
      <c r="N13" s="45">
        <v>46</v>
      </c>
      <c r="O13" s="45">
        <v>25</v>
      </c>
      <c r="P13" s="45">
        <v>34</v>
      </c>
      <c r="Q13" s="46">
        <f t="shared" si="3"/>
        <v>0.3600000000000001</v>
      </c>
      <c r="R13" s="51">
        <f t="shared" si="4"/>
        <v>0</v>
      </c>
      <c r="S13" s="52">
        <f t="shared" si="5"/>
        <v>0</v>
      </c>
      <c r="T13" s="53">
        <f t="shared" si="6"/>
        <v>2.9411764705882351</v>
      </c>
      <c r="U13" s="51">
        <f t="shared" si="7"/>
        <v>2.1739130434782608</v>
      </c>
      <c r="V13" s="52">
        <f t="shared" si="8"/>
        <v>16</v>
      </c>
      <c r="W13" s="52">
        <f t="shared" si="9"/>
        <v>5.8823529411764701</v>
      </c>
    </row>
    <row r="14" spans="1:23" s="79" customFormat="1" ht="12" customHeight="1" x14ac:dyDescent="0.2">
      <c r="A14" s="50" t="s">
        <v>86</v>
      </c>
      <c r="B14" s="45">
        <v>15</v>
      </c>
      <c r="C14" s="45">
        <v>17</v>
      </c>
      <c r="D14" s="45">
        <v>11</v>
      </c>
      <c r="E14" s="46">
        <f t="shared" si="0"/>
        <v>-0.3529411764705882</v>
      </c>
      <c r="F14" s="45">
        <v>25</v>
      </c>
      <c r="G14" s="45">
        <v>23</v>
      </c>
      <c r="H14" s="45">
        <v>24</v>
      </c>
      <c r="I14" s="46">
        <f t="shared" si="1"/>
        <v>4.3478260869565188E-2</v>
      </c>
      <c r="J14" s="45">
        <v>105</v>
      </c>
      <c r="K14" s="45">
        <v>108</v>
      </c>
      <c r="L14" s="45">
        <v>91</v>
      </c>
      <c r="M14" s="46">
        <f t="shared" si="2"/>
        <v>-0.15740740740740744</v>
      </c>
      <c r="N14" s="45">
        <v>145</v>
      </c>
      <c r="O14" s="45">
        <v>148</v>
      </c>
      <c r="P14" s="45">
        <v>126</v>
      </c>
      <c r="Q14" s="46">
        <f t="shared" si="3"/>
        <v>-0.14864864864864868</v>
      </c>
      <c r="R14" s="51">
        <f t="shared" si="4"/>
        <v>10.344827586206897</v>
      </c>
      <c r="S14" s="52">
        <f t="shared" si="5"/>
        <v>11.486486486486486</v>
      </c>
      <c r="T14" s="53">
        <f t="shared" si="6"/>
        <v>8.7301587301587293</v>
      </c>
      <c r="U14" s="51">
        <f t="shared" si="7"/>
        <v>17.241379310344829</v>
      </c>
      <c r="V14" s="52">
        <f t="shared" si="8"/>
        <v>15.54054054054054</v>
      </c>
      <c r="W14" s="52">
        <f t="shared" si="9"/>
        <v>19.047619047619047</v>
      </c>
    </row>
    <row r="15" spans="1:23" s="79" customFormat="1" ht="12" customHeight="1" x14ac:dyDescent="0.2">
      <c r="A15" s="50" t="s">
        <v>88</v>
      </c>
      <c r="B15" s="45">
        <v>1</v>
      </c>
      <c r="C15" s="45">
        <v>1</v>
      </c>
      <c r="D15" s="45">
        <v>1</v>
      </c>
      <c r="E15" s="46">
        <v>1</v>
      </c>
      <c r="F15" s="45">
        <v>5</v>
      </c>
      <c r="G15" s="45">
        <v>3</v>
      </c>
      <c r="H15" s="45">
        <v>3</v>
      </c>
      <c r="I15" s="46">
        <f t="shared" si="1"/>
        <v>0</v>
      </c>
      <c r="J15" s="45">
        <v>57</v>
      </c>
      <c r="K15" s="45">
        <v>48</v>
      </c>
      <c r="L15" s="45">
        <v>31</v>
      </c>
      <c r="M15" s="46">
        <f t="shared" si="2"/>
        <v>-0.35416666666666663</v>
      </c>
      <c r="N15" s="45">
        <v>63</v>
      </c>
      <c r="O15" s="45">
        <v>52</v>
      </c>
      <c r="P15" s="45">
        <v>35</v>
      </c>
      <c r="Q15" s="46">
        <f t="shared" si="3"/>
        <v>-0.32692307692307687</v>
      </c>
      <c r="R15" s="51">
        <f t="shared" si="4"/>
        <v>1.5873015873015872</v>
      </c>
      <c r="S15" s="52">
        <f t="shared" si="5"/>
        <v>1.9230769230769229</v>
      </c>
      <c r="T15" s="53">
        <f t="shared" si="6"/>
        <v>2.8571428571428572</v>
      </c>
      <c r="U15" s="51">
        <f t="shared" si="7"/>
        <v>7.9365079365079367</v>
      </c>
      <c r="V15" s="52">
        <f t="shared" si="8"/>
        <v>5.7692307692307692</v>
      </c>
      <c r="W15" s="52">
        <f t="shared" si="9"/>
        <v>8.5714285714285712</v>
      </c>
    </row>
    <row r="16" spans="1:23" s="79" customFormat="1" ht="12" customHeight="1" x14ac:dyDescent="0.2">
      <c r="A16" s="54" t="s">
        <v>0</v>
      </c>
      <c r="B16" s="55">
        <f>SUM(B5:B15)</f>
        <v>688</v>
      </c>
      <c r="C16" s="56">
        <f t="shared" ref="C16:D16" si="10">SUM(C5:C15)</f>
        <v>561</v>
      </c>
      <c r="D16" s="56">
        <f t="shared" si="10"/>
        <v>618</v>
      </c>
      <c r="E16" s="57">
        <f>D16/C16-1</f>
        <v>0.10160427807486627</v>
      </c>
      <c r="F16" s="55">
        <f>SUM(F5:F15)</f>
        <v>2383</v>
      </c>
      <c r="G16" s="56">
        <f t="shared" ref="G16:H16" si="11">SUM(G5:G15)</f>
        <v>2161</v>
      </c>
      <c r="H16" s="56">
        <f t="shared" si="11"/>
        <v>2302</v>
      </c>
      <c r="I16" s="57">
        <f t="shared" si="1"/>
        <v>6.5247570569180846E-2</v>
      </c>
      <c r="J16" s="55">
        <f>SUM(J5:J15)</f>
        <v>44934</v>
      </c>
      <c r="K16" s="56">
        <f t="shared" ref="K16:L16" si="12">SUM(K5:K15)</f>
        <v>35853</v>
      </c>
      <c r="L16" s="56">
        <f t="shared" si="12"/>
        <v>40114</v>
      </c>
      <c r="M16" s="57">
        <f t="shared" si="2"/>
        <v>0.11884640058014662</v>
      </c>
      <c r="N16" s="55">
        <f>SUM(N5:N15)</f>
        <v>48005</v>
      </c>
      <c r="O16" s="56">
        <f t="shared" ref="O16:P16" si="13">SUM(O5:O15)</f>
        <v>38575</v>
      </c>
      <c r="P16" s="56">
        <f t="shared" si="13"/>
        <v>43034</v>
      </c>
      <c r="Q16" s="57">
        <f t="shared" si="3"/>
        <v>0.11559300064808808</v>
      </c>
      <c r="R16" s="58">
        <f t="shared" si="4"/>
        <v>1.4331840433288199</v>
      </c>
      <c r="S16" s="59">
        <f t="shared" si="5"/>
        <v>1.4543097861309138</v>
      </c>
      <c r="T16" s="60">
        <f t="shared" si="6"/>
        <v>1.4360738021099597</v>
      </c>
      <c r="U16" s="58">
        <f t="shared" si="7"/>
        <v>4.9640662430996771</v>
      </c>
      <c r="V16" s="59">
        <f t="shared" si="8"/>
        <v>5.6020738820479581</v>
      </c>
      <c r="W16" s="59">
        <f t="shared" si="9"/>
        <v>5.3492587256587818</v>
      </c>
    </row>
    <row r="17" spans="1:1" s="79" customFormat="1" ht="12" customHeight="1" x14ac:dyDescent="0.2">
      <c r="A17" s="80" t="s">
        <v>87</v>
      </c>
    </row>
    <row r="18" spans="1:1" s="79" customFormat="1" ht="12" customHeight="1" x14ac:dyDescent="0.2"/>
    <row r="19" spans="1:1" s="79" customFormat="1" ht="12" customHeight="1" x14ac:dyDescent="0.2"/>
    <row r="20" spans="1:1" s="79" customFormat="1" ht="12" customHeight="1" x14ac:dyDescent="0.2"/>
    <row r="21" spans="1:1" s="79" customFormat="1" ht="12" customHeight="1" x14ac:dyDescent="0.2"/>
    <row r="22" spans="1:1" s="79" customFormat="1" ht="12" customHeight="1" x14ac:dyDescent="0.2"/>
    <row r="23" spans="1:1" s="79" customFormat="1" ht="12" customHeight="1" x14ac:dyDescent="0.2"/>
    <row r="24" spans="1:1" s="79" customFormat="1" ht="12" customHeight="1" x14ac:dyDescent="0.2"/>
    <row r="25" spans="1:1" s="79" customFormat="1" ht="12" customHeight="1" x14ac:dyDescent="0.2"/>
    <row r="26" spans="1:1" s="79" customFormat="1" ht="12" customHeight="1" x14ac:dyDescent="0.2"/>
    <row r="27" spans="1:1" s="79" customFormat="1" ht="12" customHeight="1" x14ac:dyDescent="0.2"/>
    <row r="28" spans="1:1" s="79" customFormat="1" ht="12" customHeight="1" x14ac:dyDescent="0.2"/>
    <row r="29" spans="1:1" s="79" customFormat="1" ht="12" customHeight="1" x14ac:dyDescent="0.2"/>
    <row r="30" spans="1:1" ht="12" customHeight="1" x14ac:dyDescent="0.25"/>
    <row r="31" spans="1:1" ht="12" customHeight="1" x14ac:dyDescent="0.25"/>
    <row r="32" spans="1:1" ht="12" customHeight="1" x14ac:dyDescent="0.25"/>
    <row r="33" ht="12" customHeight="1" x14ac:dyDescent="0.25"/>
  </sheetData>
  <mergeCells count="7">
    <mergeCell ref="R3:T3"/>
    <mergeCell ref="U3:W3"/>
    <mergeCell ref="A3:A4"/>
    <mergeCell ref="B3:E3"/>
    <mergeCell ref="F3:I3"/>
    <mergeCell ref="J3:M3"/>
    <mergeCell ref="N3:Q3"/>
  </mergeCells>
  <pageMargins left="0.25" right="0.25" top="0.75" bottom="0.75" header="0.3" footer="0.3"/>
  <pageSetup paperSize="9" scale="81" fitToHeight="2" orientation="portrait" horizontalDpi="300" verticalDpi="300" r:id="rId1"/>
  <headerFooter scaleWithDoc="0" alignWithMargins="0"/>
  <ignoredErrors>
    <ignoredError sqref="B16:D16 F16:H16 J16:L16 N16:Q16" formulaRange="1"/>
    <ignoredError sqref="E16 I16 M16" formula="1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73965-3D53-4279-8838-B366C27F24E3}">
  <sheetPr>
    <pageSetUpPr fitToPage="1"/>
  </sheetPr>
  <dimension ref="A1:L33"/>
  <sheetViews>
    <sheetView showGridLines="0" showRuler="0" zoomScale="115" zoomScaleNormal="115" zoomScaleSheetLayoutView="100" workbookViewId="0">
      <selection activeCell="I1" sqref="I1"/>
    </sheetView>
  </sheetViews>
  <sheetFormatPr defaultColWidth="7.88671875" defaultRowHeight="13.2" x14ac:dyDescent="0.25"/>
  <cols>
    <col min="1" max="1" width="19.6640625" style="3" customWidth="1"/>
    <col min="2" max="12" width="8.6640625" style="3" customWidth="1"/>
    <col min="13" max="24" width="5.6640625" style="3" customWidth="1"/>
    <col min="25" max="16384" width="7.88671875" style="3"/>
  </cols>
  <sheetData>
    <row r="1" spans="1:12" ht="19.95" customHeight="1" x14ac:dyDescent="0.3">
      <c r="A1" s="24" t="s">
        <v>329</v>
      </c>
      <c r="B1" s="13"/>
      <c r="C1" s="13"/>
      <c r="D1" s="13"/>
      <c r="E1" s="13"/>
      <c r="F1" s="13"/>
      <c r="G1" s="15"/>
    </row>
    <row r="2" spans="1:12" s="79" customFormat="1" ht="25.2" customHeight="1" thickBot="1" x14ac:dyDescent="0.25">
      <c r="A2" s="95"/>
      <c r="B2" s="96"/>
      <c r="C2" s="96"/>
      <c r="D2" s="96"/>
      <c r="E2" s="96"/>
      <c r="F2" s="96"/>
      <c r="G2" s="97"/>
    </row>
    <row r="3" spans="1:12" s="79" customFormat="1" ht="19.95" customHeight="1" x14ac:dyDescent="0.2">
      <c r="A3" s="98" t="s">
        <v>241</v>
      </c>
      <c r="B3" s="209" t="s">
        <v>336</v>
      </c>
      <c r="C3" s="205" t="s">
        <v>337</v>
      </c>
      <c r="D3" s="205" t="s">
        <v>338</v>
      </c>
      <c r="E3" s="205" t="s">
        <v>339</v>
      </c>
      <c r="F3" s="205" t="s">
        <v>83</v>
      </c>
      <c r="G3" s="205" t="s">
        <v>94</v>
      </c>
      <c r="H3" s="205" t="s">
        <v>242</v>
      </c>
      <c r="I3" s="205" t="s">
        <v>93</v>
      </c>
      <c r="J3" s="205" t="s">
        <v>88</v>
      </c>
      <c r="K3" s="205" t="s">
        <v>243</v>
      </c>
      <c r="L3" s="207" t="s">
        <v>0</v>
      </c>
    </row>
    <row r="4" spans="1:12" s="79" customFormat="1" ht="9.6" customHeight="1" thickBot="1" x14ac:dyDescent="0.25">
      <c r="A4" s="99" t="s">
        <v>244</v>
      </c>
      <c r="B4" s="210"/>
      <c r="C4" s="206"/>
      <c r="D4" s="206"/>
      <c r="E4" s="206"/>
      <c r="F4" s="206"/>
      <c r="G4" s="206"/>
      <c r="H4" s="206"/>
      <c r="I4" s="206"/>
      <c r="J4" s="206"/>
      <c r="K4" s="206"/>
      <c r="L4" s="208"/>
    </row>
    <row r="5" spans="1:12" s="79" customFormat="1" ht="12" customHeight="1" x14ac:dyDescent="0.2">
      <c r="A5" s="100" t="s">
        <v>336</v>
      </c>
      <c r="B5" s="116">
        <v>61</v>
      </c>
      <c r="C5" s="116">
        <v>13</v>
      </c>
      <c r="D5" s="116">
        <v>2</v>
      </c>
      <c r="E5" s="116">
        <v>23</v>
      </c>
      <c r="F5" s="116">
        <v>0</v>
      </c>
      <c r="G5" s="116">
        <v>0</v>
      </c>
      <c r="H5" s="116">
        <v>1</v>
      </c>
      <c r="I5" s="117">
        <v>0</v>
      </c>
      <c r="J5" s="117">
        <v>3</v>
      </c>
      <c r="K5" s="116">
        <v>108</v>
      </c>
      <c r="L5" s="118">
        <f t="shared" ref="L5:L14" si="0">SUM(B5:K5)</f>
        <v>211</v>
      </c>
    </row>
    <row r="6" spans="1:12" s="79" customFormat="1" ht="12" customHeight="1" x14ac:dyDescent="0.2">
      <c r="A6" s="101" t="s">
        <v>337</v>
      </c>
      <c r="B6" s="116">
        <v>7</v>
      </c>
      <c r="C6" s="116">
        <v>10</v>
      </c>
      <c r="D6" s="116">
        <v>0</v>
      </c>
      <c r="E6" s="116">
        <v>13</v>
      </c>
      <c r="F6" s="116">
        <v>0</v>
      </c>
      <c r="G6" s="116">
        <v>0</v>
      </c>
      <c r="H6" s="116">
        <v>0</v>
      </c>
      <c r="I6" s="117">
        <v>0</v>
      </c>
      <c r="J6" s="117">
        <v>0</v>
      </c>
      <c r="K6" s="116">
        <v>31</v>
      </c>
      <c r="L6" s="118">
        <f t="shared" si="0"/>
        <v>61</v>
      </c>
    </row>
    <row r="7" spans="1:12" s="79" customFormat="1" ht="12" customHeight="1" x14ac:dyDescent="0.2">
      <c r="A7" s="101" t="s">
        <v>338</v>
      </c>
      <c r="B7" s="119">
        <v>0</v>
      </c>
      <c r="C7" s="119">
        <v>1</v>
      </c>
      <c r="D7" s="119">
        <v>0</v>
      </c>
      <c r="E7" s="119">
        <v>0</v>
      </c>
      <c r="F7" s="119">
        <v>0</v>
      </c>
      <c r="G7" s="119">
        <v>0</v>
      </c>
      <c r="H7" s="119">
        <v>0</v>
      </c>
      <c r="I7" s="117">
        <v>0</v>
      </c>
      <c r="J7" s="117">
        <v>0</v>
      </c>
      <c r="K7" s="119">
        <v>3</v>
      </c>
      <c r="L7" s="118">
        <f t="shared" si="0"/>
        <v>4</v>
      </c>
    </row>
    <row r="8" spans="1:12" s="79" customFormat="1" ht="12" customHeight="1" x14ac:dyDescent="0.2">
      <c r="A8" s="101" t="s">
        <v>339</v>
      </c>
      <c r="B8" s="119">
        <v>0</v>
      </c>
      <c r="C8" s="119">
        <v>0</v>
      </c>
      <c r="D8" s="119">
        <v>0</v>
      </c>
      <c r="E8" s="119">
        <v>3</v>
      </c>
      <c r="F8" s="119">
        <v>0</v>
      </c>
      <c r="G8" s="119">
        <v>0</v>
      </c>
      <c r="H8" s="119">
        <v>0</v>
      </c>
      <c r="I8" s="117">
        <v>0</v>
      </c>
      <c r="J8" s="117">
        <v>0</v>
      </c>
      <c r="K8" s="119">
        <v>9</v>
      </c>
      <c r="L8" s="118">
        <f t="shared" si="0"/>
        <v>12</v>
      </c>
    </row>
    <row r="9" spans="1:12" s="79" customFormat="1" ht="12" customHeight="1" x14ac:dyDescent="0.2">
      <c r="A9" s="101" t="s">
        <v>83</v>
      </c>
      <c r="B9" s="116">
        <v>10</v>
      </c>
      <c r="C9" s="116">
        <v>4</v>
      </c>
      <c r="D9" s="116">
        <v>2</v>
      </c>
      <c r="E9" s="116">
        <v>1</v>
      </c>
      <c r="F9" s="116">
        <v>0</v>
      </c>
      <c r="G9" s="116">
        <v>0</v>
      </c>
      <c r="H9" s="116">
        <v>0</v>
      </c>
      <c r="I9" s="117">
        <v>0</v>
      </c>
      <c r="J9" s="117">
        <v>2</v>
      </c>
      <c r="K9" s="116">
        <v>12</v>
      </c>
      <c r="L9" s="118">
        <f t="shared" si="0"/>
        <v>31</v>
      </c>
    </row>
    <row r="10" spans="1:12" s="79" customFormat="1" ht="12" customHeight="1" x14ac:dyDescent="0.2">
      <c r="A10" s="101" t="s">
        <v>94</v>
      </c>
      <c r="B10" s="119">
        <v>10</v>
      </c>
      <c r="C10" s="119">
        <v>7</v>
      </c>
      <c r="D10" s="119">
        <v>1</v>
      </c>
      <c r="E10" s="119">
        <v>3</v>
      </c>
      <c r="F10" s="119">
        <v>0</v>
      </c>
      <c r="G10" s="119">
        <v>0</v>
      </c>
      <c r="H10" s="119">
        <v>1</v>
      </c>
      <c r="I10" s="117">
        <v>0</v>
      </c>
      <c r="J10" s="117">
        <v>3</v>
      </c>
      <c r="K10" s="119">
        <v>10</v>
      </c>
      <c r="L10" s="118">
        <f t="shared" si="0"/>
        <v>35</v>
      </c>
    </row>
    <row r="11" spans="1:12" s="79" customFormat="1" ht="12" customHeight="1" x14ac:dyDescent="0.2">
      <c r="A11" s="101" t="s">
        <v>242</v>
      </c>
      <c r="B11" s="116">
        <v>55</v>
      </c>
      <c r="C11" s="116">
        <v>15</v>
      </c>
      <c r="D11" s="116">
        <v>1</v>
      </c>
      <c r="E11" s="116">
        <v>3</v>
      </c>
      <c r="F11" s="116">
        <v>1</v>
      </c>
      <c r="G11" s="116">
        <v>0</v>
      </c>
      <c r="H11" s="116">
        <v>0</v>
      </c>
      <c r="I11" s="117">
        <v>0</v>
      </c>
      <c r="J11" s="117">
        <v>2</v>
      </c>
      <c r="K11" s="116">
        <v>63</v>
      </c>
      <c r="L11" s="118">
        <f t="shared" si="0"/>
        <v>140</v>
      </c>
    </row>
    <row r="12" spans="1:12" s="79" customFormat="1" ht="12" customHeight="1" x14ac:dyDescent="0.2">
      <c r="A12" s="101" t="s">
        <v>93</v>
      </c>
      <c r="B12" s="119">
        <v>68</v>
      </c>
      <c r="C12" s="119">
        <v>21</v>
      </c>
      <c r="D12" s="119">
        <v>0</v>
      </c>
      <c r="E12" s="119">
        <v>9</v>
      </c>
      <c r="F12" s="119">
        <v>0</v>
      </c>
      <c r="G12" s="119">
        <v>0</v>
      </c>
      <c r="H12" s="119">
        <v>1</v>
      </c>
      <c r="I12" s="117" t="s">
        <v>62</v>
      </c>
      <c r="J12" s="117">
        <v>8</v>
      </c>
      <c r="K12" s="119" t="s">
        <v>62</v>
      </c>
      <c r="L12" s="118">
        <f t="shared" si="0"/>
        <v>107</v>
      </c>
    </row>
    <row r="13" spans="1:12" s="79" customFormat="1" ht="12" customHeight="1" x14ac:dyDescent="0.2">
      <c r="A13" s="101" t="s">
        <v>88</v>
      </c>
      <c r="B13" s="117">
        <v>2</v>
      </c>
      <c r="C13" s="117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117">
        <v>0</v>
      </c>
      <c r="J13" s="117">
        <v>0</v>
      </c>
      <c r="K13" s="119">
        <v>15</v>
      </c>
      <c r="L13" s="118">
        <f t="shared" si="0"/>
        <v>17</v>
      </c>
    </row>
    <row r="14" spans="1:12" s="79" customFormat="1" ht="12" customHeight="1" x14ac:dyDescent="0.2">
      <c r="A14" s="120" t="s">
        <v>0</v>
      </c>
      <c r="B14" s="121">
        <f>SUM(B5:B13)</f>
        <v>213</v>
      </c>
      <c r="C14" s="121">
        <f t="shared" ref="C14:K14" si="1">SUM(C5:C13)</f>
        <v>71</v>
      </c>
      <c r="D14" s="121">
        <f t="shared" si="1"/>
        <v>6</v>
      </c>
      <c r="E14" s="121">
        <f t="shared" si="1"/>
        <v>55</v>
      </c>
      <c r="F14" s="121">
        <f t="shared" si="1"/>
        <v>1</v>
      </c>
      <c r="G14" s="121">
        <f t="shared" si="1"/>
        <v>0</v>
      </c>
      <c r="H14" s="121">
        <f t="shared" si="1"/>
        <v>3</v>
      </c>
      <c r="I14" s="122">
        <f t="shared" si="1"/>
        <v>0</v>
      </c>
      <c r="J14" s="122">
        <f t="shared" si="1"/>
        <v>18</v>
      </c>
      <c r="K14" s="121">
        <f t="shared" si="1"/>
        <v>251</v>
      </c>
      <c r="L14" s="121">
        <f t="shared" si="0"/>
        <v>618</v>
      </c>
    </row>
    <row r="15" spans="1:12" s="79" customFormat="1" ht="12" customHeight="1" x14ac:dyDescent="0.2">
      <c r="A15" s="79" t="s">
        <v>298</v>
      </c>
    </row>
    <row r="16" spans="1:12" s="79" customFormat="1" ht="12" customHeight="1" x14ac:dyDescent="0.2"/>
    <row r="17" s="79" customFormat="1" ht="12" customHeight="1" x14ac:dyDescent="0.2"/>
    <row r="18" s="79" customFormat="1" ht="12" customHeight="1" x14ac:dyDescent="0.2"/>
    <row r="19" s="79" customFormat="1" ht="12" customHeight="1" x14ac:dyDescent="0.2"/>
    <row r="20" s="79" customFormat="1" ht="12" customHeight="1" x14ac:dyDescent="0.2"/>
    <row r="21" s="79" customFormat="1" ht="12" customHeight="1" x14ac:dyDescent="0.2"/>
    <row r="22" s="79" customFormat="1" ht="12" customHeight="1" x14ac:dyDescent="0.2"/>
    <row r="23" s="79" customFormat="1" ht="12" customHeight="1" x14ac:dyDescent="0.2"/>
    <row r="24" s="79" customFormat="1" ht="12" customHeight="1" x14ac:dyDescent="0.2"/>
    <row r="25" s="79" customFormat="1" ht="12" customHeight="1" x14ac:dyDescent="0.2"/>
    <row r="26" s="79" customFormat="1" ht="12" customHeight="1" x14ac:dyDescent="0.2"/>
    <row r="27" s="79" customFormat="1" ht="12" customHeight="1" x14ac:dyDescent="0.2"/>
    <row r="28" s="79" customFormat="1" ht="12" customHeight="1" x14ac:dyDescent="0.2"/>
    <row r="29" s="79" customFormat="1" ht="12" customHeight="1" x14ac:dyDescent="0.2"/>
    <row r="30" ht="12" customHeight="1" x14ac:dyDescent="0.25"/>
    <row r="31" ht="12" customHeight="1" x14ac:dyDescent="0.25"/>
    <row r="32" ht="12" customHeight="1" x14ac:dyDescent="0.25"/>
    <row r="33" ht="12" customHeight="1" x14ac:dyDescent="0.25"/>
  </sheetData>
  <mergeCells count="11">
    <mergeCell ref="B3:B4"/>
    <mergeCell ref="C3:C4"/>
    <mergeCell ref="D3:D4"/>
    <mergeCell ref="E3:E4"/>
    <mergeCell ref="F3:F4"/>
    <mergeCell ref="I3:I4"/>
    <mergeCell ref="K3:K4"/>
    <mergeCell ref="L3:L4"/>
    <mergeCell ref="G3:G4"/>
    <mergeCell ref="H3:H4"/>
    <mergeCell ref="J3:J4"/>
  </mergeCells>
  <pageMargins left="0.25" right="0.25" top="0.75" bottom="0.75" header="0.3" footer="0.3"/>
  <pageSetup paperSize="9" fitToHeight="2" orientation="portrait" horizontalDpi="300" verticalDpi="300" r:id="rId1"/>
  <headerFooter scaleWithDoc="0"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805A0-04A9-4955-B371-DA44B5FDEACC}">
  <dimension ref="A1:Q33"/>
  <sheetViews>
    <sheetView showGridLines="0" zoomScale="130" zoomScaleNormal="130" zoomScaleSheetLayoutView="115" workbookViewId="0">
      <selection activeCell="E1" sqref="E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240</v>
      </c>
      <c r="B1" s="13"/>
      <c r="C1" s="13"/>
      <c r="D1" s="13"/>
      <c r="E1" s="13"/>
      <c r="F1" s="13"/>
      <c r="G1" s="15"/>
      <c r="H1" s="15"/>
      <c r="I1" s="15"/>
      <c r="J1" s="15"/>
    </row>
    <row r="2" spans="1:17" s="20" customFormat="1" ht="25.2" customHeight="1" thickBot="1" x14ac:dyDescent="0.25"/>
    <row r="3" spans="1:17" s="20" customFormat="1" ht="13.95" customHeight="1" x14ac:dyDescent="0.2">
      <c r="A3" s="193" t="s">
        <v>95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92</v>
      </c>
      <c r="O3" s="176"/>
      <c r="P3" s="176"/>
      <c r="Q3" s="176"/>
    </row>
    <row r="4" spans="1:17" s="20" customFormat="1" ht="19.95" customHeight="1" thickBot="1" x14ac:dyDescent="0.25">
      <c r="A4" s="198"/>
      <c r="B4" s="39">
        <v>2019</v>
      </c>
      <c r="C4" s="39">
        <v>2021</v>
      </c>
      <c r="D4" s="39">
        <v>2022</v>
      </c>
      <c r="E4" s="40" t="s">
        <v>330</v>
      </c>
      <c r="F4" s="41">
        <v>2019</v>
      </c>
      <c r="G4" s="39">
        <v>2021</v>
      </c>
      <c r="H4" s="39">
        <v>2022</v>
      </c>
      <c r="I4" s="42" t="s">
        <v>330</v>
      </c>
      <c r="J4" s="41">
        <v>2019</v>
      </c>
      <c r="K4" s="39">
        <v>2021</v>
      </c>
      <c r="L4" s="39">
        <v>2022</v>
      </c>
      <c r="M4" s="42" t="s">
        <v>330</v>
      </c>
      <c r="N4" s="41">
        <v>2019</v>
      </c>
      <c r="O4" s="39">
        <v>2021</v>
      </c>
      <c r="P4" s="39">
        <v>2022</v>
      </c>
      <c r="Q4" s="61" t="s">
        <v>330</v>
      </c>
    </row>
    <row r="5" spans="1:17" s="20" customFormat="1" ht="12" customHeight="1" x14ac:dyDescent="0.2">
      <c r="A5" s="50" t="s">
        <v>96</v>
      </c>
      <c r="B5" s="45">
        <v>505</v>
      </c>
      <c r="C5" s="45">
        <v>442</v>
      </c>
      <c r="D5" s="45">
        <v>500</v>
      </c>
      <c r="E5" s="46">
        <f t="shared" ref="E5:E6" si="0">D5/C5-1</f>
        <v>0.13122171945701355</v>
      </c>
      <c r="F5" s="45">
        <v>1775</v>
      </c>
      <c r="G5" s="45">
        <v>1662</v>
      </c>
      <c r="H5" s="45">
        <v>1684</v>
      </c>
      <c r="I5" s="46">
        <f t="shared" ref="I5:I6" si="1">H5/G5-1</f>
        <v>1.3237063778579916E-2</v>
      </c>
      <c r="J5" s="45">
        <v>25642</v>
      </c>
      <c r="K5" s="45">
        <v>21967</v>
      </c>
      <c r="L5" s="45">
        <v>23907</v>
      </c>
      <c r="M5" s="46">
        <f t="shared" ref="M5:M7" si="2">L5/K5-1</f>
        <v>8.8314289616242547E-2</v>
      </c>
      <c r="N5" s="62">
        <v>27922</v>
      </c>
      <c r="O5" s="45">
        <v>24071</v>
      </c>
      <c r="P5" s="45">
        <v>26091</v>
      </c>
      <c r="Q5" s="71">
        <f t="shared" ref="Q5:Q7" si="3">P5/O5-1</f>
        <v>8.3918408042873205E-2</v>
      </c>
    </row>
    <row r="6" spans="1:17" s="20" customFormat="1" ht="12" customHeight="1" x14ac:dyDescent="0.2">
      <c r="A6" s="50" t="s">
        <v>97</v>
      </c>
      <c r="B6" s="45">
        <v>182</v>
      </c>
      <c r="C6" s="45">
        <v>119</v>
      </c>
      <c r="D6" s="45">
        <v>118</v>
      </c>
      <c r="E6" s="46">
        <f t="shared" si="0"/>
        <v>-8.4033613445377853E-3</v>
      </c>
      <c r="F6" s="45">
        <v>604</v>
      </c>
      <c r="G6" s="45">
        <v>499</v>
      </c>
      <c r="H6" s="45">
        <v>618</v>
      </c>
      <c r="I6" s="46">
        <f t="shared" si="1"/>
        <v>0.23847695390781554</v>
      </c>
      <c r="J6" s="45">
        <v>19276</v>
      </c>
      <c r="K6" s="45">
        <v>13881</v>
      </c>
      <c r="L6" s="45">
        <v>16206</v>
      </c>
      <c r="M6" s="46">
        <f t="shared" si="2"/>
        <v>0.16749513723795117</v>
      </c>
      <c r="N6" s="62">
        <v>20062</v>
      </c>
      <c r="O6" s="45">
        <v>14499</v>
      </c>
      <c r="P6" s="45">
        <v>16942</v>
      </c>
      <c r="Q6" s="63">
        <f t="shared" si="3"/>
        <v>0.16849437892268426</v>
      </c>
    </row>
    <row r="7" spans="1:17" s="20" customFormat="1" ht="12" customHeight="1" x14ac:dyDescent="0.2">
      <c r="A7" s="50" t="s">
        <v>70</v>
      </c>
      <c r="B7" s="45">
        <v>1</v>
      </c>
      <c r="C7" s="45">
        <v>0</v>
      </c>
      <c r="D7" s="45">
        <v>0</v>
      </c>
      <c r="E7" s="46" t="s">
        <v>62</v>
      </c>
      <c r="F7" s="45">
        <v>4</v>
      </c>
      <c r="G7" s="45">
        <v>0</v>
      </c>
      <c r="H7" s="45">
        <v>0</v>
      </c>
      <c r="I7" s="46" t="s">
        <v>62</v>
      </c>
      <c r="J7" s="45">
        <v>16</v>
      </c>
      <c r="K7" s="45">
        <v>5</v>
      </c>
      <c r="L7" s="45">
        <v>1</v>
      </c>
      <c r="M7" s="46">
        <f t="shared" si="2"/>
        <v>-0.8</v>
      </c>
      <c r="N7" s="62">
        <v>21</v>
      </c>
      <c r="O7" s="45">
        <v>5</v>
      </c>
      <c r="P7" s="45">
        <v>1</v>
      </c>
      <c r="Q7" s="63">
        <f t="shared" si="3"/>
        <v>-0.8</v>
      </c>
    </row>
    <row r="8" spans="1:17" s="20" customFormat="1" ht="12" customHeight="1" x14ac:dyDescent="0.2">
      <c r="A8" s="54" t="s">
        <v>0</v>
      </c>
      <c r="B8" s="55">
        <f>SUM(B5:B7)</f>
        <v>688</v>
      </c>
      <c r="C8" s="56">
        <f t="shared" ref="C8:D8" si="4">SUM(C5:C7)</f>
        <v>561</v>
      </c>
      <c r="D8" s="56">
        <f t="shared" si="4"/>
        <v>618</v>
      </c>
      <c r="E8" s="57">
        <f t="shared" ref="E8" si="5">D8/C8-1</f>
        <v>0.10160427807486627</v>
      </c>
      <c r="F8" s="55">
        <f t="shared" ref="F8:H8" si="6">SUM(F5:F7)</f>
        <v>2383</v>
      </c>
      <c r="G8" s="56">
        <f t="shared" si="6"/>
        <v>2161</v>
      </c>
      <c r="H8" s="56">
        <f t="shared" si="6"/>
        <v>2302</v>
      </c>
      <c r="I8" s="57">
        <f t="shared" ref="I8" si="7">H8/G8-1</f>
        <v>6.5247570569180846E-2</v>
      </c>
      <c r="J8" s="55">
        <f t="shared" ref="J8:L8" si="8">SUM(J5:J7)</f>
        <v>44934</v>
      </c>
      <c r="K8" s="56">
        <f t="shared" si="8"/>
        <v>35853</v>
      </c>
      <c r="L8" s="56">
        <f t="shared" si="8"/>
        <v>40114</v>
      </c>
      <c r="M8" s="57">
        <f t="shared" ref="M8" si="9">L8/K8-1</f>
        <v>0.11884640058014662</v>
      </c>
      <c r="N8" s="55">
        <f t="shared" ref="N8:P8" si="10">SUM(N5:N7)</f>
        <v>48005</v>
      </c>
      <c r="O8" s="56">
        <f t="shared" si="10"/>
        <v>38575</v>
      </c>
      <c r="P8" s="56">
        <f t="shared" si="10"/>
        <v>43034</v>
      </c>
      <c r="Q8" s="64">
        <f t="shared" ref="Q8" si="11">P8/O8-1</f>
        <v>0.11559300064808808</v>
      </c>
    </row>
    <row r="9" spans="1:17" s="20" customFormat="1" ht="12" customHeight="1" x14ac:dyDescent="0.2"/>
    <row r="10" spans="1:17" s="20" customFormat="1" ht="12" customHeight="1" x14ac:dyDescent="0.2"/>
    <row r="11" spans="1:17" s="20" customFormat="1" ht="12" customHeight="1" x14ac:dyDescent="0.2"/>
    <row r="12" spans="1:17" s="20" customFormat="1" ht="12" customHeight="1" x14ac:dyDescent="0.2"/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6" orientation="portrait" r:id="rId1"/>
  <ignoredErrors>
    <ignoredError sqref="B8:H8 Q8" formulaRange="1"/>
    <ignoredError sqref="I8:P8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showGridLines="0" zoomScaleNormal="100" workbookViewId="0">
      <selection activeCell="C1" sqref="C1"/>
    </sheetView>
  </sheetViews>
  <sheetFormatPr defaultColWidth="9.109375" defaultRowHeight="15" customHeight="1" x14ac:dyDescent="0.25"/>
  <cols>
    <col min="1" max="1" width="16" style="9" customWidth="1"/>
    <col min="2" max="2" width="107.5546875" style="4" customWidth="1"/>
    <col min="3" max="3" width="3.109375" style="4" customWidth="1"/>
    <col min="4" max="4" width="5.44140625" style="6" customWidth="1"/>
    <col min="5" max="6" width="9.109375" style="6"/>
    <col min="7" max="16384" width="9.109375" style="4"/>
  </cols>
  <sheetData>
    <row r="1" spans="1:6" ht="25.2" customHeight="1" x14ac:dyDescent="0.25">
      <c r="A1" s="174" t="s">
        <v>42</v>
      </c>
      <c r="B1" s="174"/>
    </row>
    <row r="2" spans="1:6" ht="15" customHeight="1" x14ac:dyDescent="0.25">
      <c r="A2" s="5"/>
      <c r="B2" s="7"/>
    </row>
    <row r="3" spans="1:6" ht="15" customHeight="1" x14ac:dyDescent="0.25">
      <c r="A3" s="1" t="s">
        <v>34</v>
      </c>
      <c r="B3" s="6" t="s">
        <v>35</v>
      </c>
      <c r="D3" s="8"/>
      <c r="E3" s="8"/>
      <c r="F3" s="4"/>
    </row>
    <row r="4" spans="1:6" ht="15" customHeight="1" x14ac:dyDescent="0.25">
      <c r="A4" s="10" t="s">
        <v>36</v>
      </c>
      <c r="B4" s="6" t="s">
        <v>37</v>
      </c>
      <c r="D4" s="8"/>
      <c r="E4" s="8"/>
    </row>
    <row r="5" spans="1:6" ht="15" customHeight="1" x14ac:dyDescent="0.25">
      <c r="A5" s="10" t="s">
        <v>46</v>
      </c>
      <c r="B5" s="6" t="s">
        <v>47</v>
      </c>
      <c r="D5" s="8"/>
      <c r="E5" s="8"/>
    </row>
    <row r="6" spans="1:6" ht="15" customHeight="1" x14ac:dyDescent="0.25">
      <c r="A6" s="6" t="s">
        <v>118</v>
      </c>
      <c r="B6" s="8" t="s">
        <v>119</v>
      </c>
      <c r="C6" s="8"/>
      <c r="E6" s="4"/>
      <c r="F6" s="4"/>
    </row>
    <row r="7" spans="1:6" ht="15" customHeight="1" x14ac:dyDescent="0.25">
      <c r="A7" s="6" t="s">
        <v>120</v>
      </c>
      <c r="B7" s="8" t="s">
        <v>122</v>
      </c>
      <c r="C7" s="8"/>
      <c r="E7" s="4"/>
      <c r="F7" s="4"/>
    </row>
    <row r="8" spans="1:6" ht="15" customHeight="1" x14ac:dyDescent="0.25">
      <c r="A8" s="6" t="s">
        <v>121</v>
      </c>
      <c r="B8" s="8" t="s">
        <v>123</v>
      </c>
      <c r="C8" s="8"/>
      <c r="E8" s="4"/>
      <c r="F8" s="4"/>
    </row>
    <row r="9" spans="1:6" ht="15" customHeight="1" x14ac:dyDescent="0.25">
      <c r="A9" s="6" t="s">
        <v>124</v>
      </c>
      <c r="B9" s="8" t="s">
        <v>194</v>
      </c>
      <c r="C9" s="8"/>
      <c r="E9" s="4"/>
      <c r="F9" s="4"/>
    </row>
    <row r="10" spans="1:6" ht="15" customHeight="1" x14ac:dyDescent="0.25">
      <c r="A10" s="6" t="s">
        <v>125</v>
      </c>
      <c r="B10" s="8" t="s">
        <v>195</v>
      </c>
      <c r="C10" s="8"/>
      <c r="E10" s="4"/>
      <c r="F10" s="4"/>
    </row>
    <row r="11" spans="1:6" ht="15" customHeight="1" x14ac:dyDescent="0.25">
      <c r="A11" s="6" t="s">
        <v>126</v>
      </c>
      <c r="B11" s="8" t="s">
        <v>127</v>
      </c>
      <c r="C11" s="8"/>
      <c r="E11" s="4"/>
      <c r="F11" s="4"/>
    </row>
    <row r="12" spans="1:6" ht="15" customHeight="1" x14ac:dyDescent="0.25">
      <c r="A12" s="6" t="s">
        <v>128</v>
      </c>
      <c r="B12" s="8" t="s">
        <v>129</v>
      </c>
      <c r="C12" s="8"/>
      <c r="E12" s="4"/>
      <c r="F12" s="4"/>
    </row>
    <row r="13" spans="1:6" ht="15" customHeight="1" x14ac:dyDescent="0.25">
      <c r="A13" s="10" t="s">
        <v>43</v>
      </c>
      <c r="B13" s="6" t="s">
        <v>196</v>
      </c>
      <c r="D13" s="8"/>
      <c r="E13" s="8"/>
    </row>
    <row r="14" spans="1:6" ht="15" customHeight="1" x14ac:dyDescent="0.25">
      <c r="A14" s="10" t="s">
        <v>38</v>
      </c>
      <c r="B14" s="6" t="s">
        <v>39</v>
      </c>
      <c r="D14" s="8"/>
      <c r="E14" s="8"/>
    </row>
    <row r="15" spans="1:6" ht="15" customHeight="1" x14ac:dyDescent="0.25">
      <c r="A15" s="10" t="s">
        <v>44</v>
      </c>
      <c r="B15" s="6" t="s">
        <v>45</v>
      </c>
      <c r="D15" s="8"/>
      <c r="E15" s="8"/>
    </row>
    <row r="16" spans="1:6" ht="15" customHeight="1" x14ac:dyDescent="0.25">
      <c r="A16" s="10" t="s">
        <v>40</v>
      </c>
      <c r="B16" s="6" t="s">
        <v>41</v>
      </c>
      <c r="D16" s="8"/>
      <c r="E16" s="8"/>
    </row>
    <row r="17" spans="1:2" ht="15" customHeight="1" x14ac:dyDescent="0.25">
      <c r="A17" s="1" t="s">
        <v>50</v>
      </c>
      <c r="B17" s="2" t="s">
        <v>131</v>
      </c>
    </row>
    <row r="18" spans="1:2" ht="15" customHeight="1" x14ac:dyDescent="0.25">
      <c r="A18" s="6" t="s">
        <v>51</v>
      </c>
      <c r="B18" s="6" t="s">
        <v>132</v>
      </c>
    </row>
    <row r="19" spans="1:2" ht="15" customHeight="1" x14ac:dyDescent="0.25">
      <c r="A19" s="6" t="s">
        <v>130</v>
      </c>
      <c r="B19" s="6" t="s">
        <v>133</v>
      </c>
    </row>
    <row r="20" spans="1:2" ht="15" customHeight="1" x14ac:dyDescent="0.25">
      <c r="A20" s="6" t="s">
        <v>134</v>
      </c>
      <c r="B20" s="6" t="s">
        <v>137</v>
      </c>
    </row>
    <row r="21" spans="1:2" ht="15" customHeight="1" x14ac:dyDescent="0.25">
      <c r="A21" s="6" t="s">
        <v>135</v>
      </c>
      <c r="B21" s="6" t="s">
        <v>138</v>
      </c>
    </row>
    <row r="22" spans="1:2" ht="15" customHeight="1" x14ac:dyDescent="0.25">
      <c r="A22" s="6" t="s">
        <v>136</v>
      </c>
      <c r="B22" s="6" t="s">
        <v>139</v>
      </c>
    </row>
    <row r="23" spans="1:2" ht="15" customHeight="1" x14ac:dyDescent="0.25">
      <c r="A23" s="6" t="s">
        <v>49</v>
      </c>
      <c r="B23" s="6" t="s">
        <v>140</v>
      </c>
    </row>
  </sheetData>
  <sortState xmlns:xlrd2="http://schemas.microsoft.com/office/spreadsheetml/2017/richdata2" ref="A3:B17">
    <sortCondition ref="A3:A17"/>
  </sortState>
  <mergeCells count="1">
    <mergeCell ref="A1:B1"/>
  </mergeCells>
  <pageMargins left="0.78740157480314965" right="0.78740157480314965" top="0.78740157480314965" bottom="0.78740157480314965" header="0" footer="0"/>
  <pageSetup paperSize="9" fitToHeight="2" orientation="landscape" horizontalDpi="300" verticalDpi="3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F41DA-23AE-4099-97B7-4F4725D2371F}">
  <sheetPr>
    <tabColor theme="0" tint="-4.9989318521683403E-2"/>
  </sheetPr>
  <dimension ref="A1:Q33"/>
  <sheetViews>
    <sheetView showGridLines="0" zoomScale="130" zoomScaleNormal="130" zoomScaleSheetLayoutView="130" workbookViewId="0">
      <selection activeCell="F1" sqref="F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239</v>
      </c>
      <c r="B1" s="13"/>
      <c r="C1" s="13"/>
      <c r="D1" s="13"/>
      <c r="E1" s="13"/>
      <c r="F1" s="13"/>
    </row>
    <row r="2" spans="1:17" s="20" customFormat="1" ht="25.2" customHeight="1" thickBot="1" x14ac:dyDescent="0.25"/>
    <row r="3" spans="1:17" s="20" customFormat="1" ht="13.95" customHeight="1" thickBot="1" x14ac:dyDescent="0.25">
      <c r="A3" s="211" t="s">
        <v>98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92</v>
      </c>
      <c r="O3" s="176"/>
      <c r="P3" s="176"/>
      <c r="Q3" s="176"/>
    </row>
    <row r="4" spans="1:17" s="20" customFormat="1" ht="19.95" customHeight="1" thickBot="1" x14ac:dyDescent="0.25">
      <c r="A4" s="211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99</v>
      </c>
      <c r="B5" s="107">
        <v>15</v>
      </c>
      <c r="C5" s="107">
        <v>14</v>
      </c>
      <c r="D5" s="107">
        <v>12</v>
      </c>
      <c r="E5" s="46">
        <f t="shared" ref="E5:E18" si="0">D5/C5-1</f>
        <v>-0.1428571428571429</v>
      </c>
      <c r="F5" s="107">
        <v>91</v>
      </c>
      <c r="G5" s="107">
        <v>81</v>
      </c>
      <c r="H5" s="107">
        <v>78</v>
      </c>
      <c r="I5" s="46">
        <f t="shared" ref="I5:I18" si="1">H5/G5-1</f>
        <v>-3.703703703703709E-2</v>
      </c>
      <c r="J5" s="45">
        <v>2435</v>
      </c>
      <c r="K5" s="45">
        <v>1672</v>
      </c>
      <c r="L5" s="45">
        <v>1984</v>
      </c>
      <c r="M5" s="46">
        <f t="shared" ref="M5:M19" si="2">L5/K5-1</f>
        <v>0.1866028708133971</v>
      </c>
      <c r="N5" s="62">
        <f t="shared" ref="N5:P19" si="3">B5+F5+J5</f>
        <v>2541</v>
      </c>
      <c r="O5" s="45">
        <f t="shared" si="3"/>
        <v>1767</v>
      </c>
      <c r="P5" s="45">
        <f t="shared" si="3"/>
        <v>2074</v>
      </c>
      <c r="Q5" s="71">
        <f t="shared" ref="Q5:Q19" si="4">P5/O5-1</f>
        <v>0.1737408036219581</v>
      </c>
    </row>
    <row r="6" spans="1:17" s="20" customFormat="1" ht="12" customHeight="1" x14ac:dyDescent="0.2">
      <c r="A6" s="50" t="s">
        <v>263</v>
      </c>
      <c r="B6" s="107">
        <v>24</v>
      </c>
      <c r="C6" s="107">
        <v>24</v>
      </c>
      <c r="D6" s="107">
        <v>25</v>
      </c>
      <c r="E6" s="46">
        <f t="shared" si="0"/>
        <v>4.1666666666666741E-2</v>
      </c>
      <c r="F6" s="107">
        <v>133</v>
      </c>
      <c r="G6" s="107">
        <v>151</v>
      </c>
      <c r="H6" s="107">
        <v>138</v>
      </c>
      <c r="I6" s="46">
        <f t="shared" si="1"/>
        <v>-8.6092715231788075E-2</v>
      </c>
      <c r="J6" s="45">
        <v>3336</v>
      </c>
      <c r="K6" s="45">
        <v>2554</v>
      </c>
      <c r="L6" s="45">
        <v>2893</v>
      </c>
      <c r="M6" s="46">
        <f t="shared" si="2"/>
        <v>0.13273296789350031</v>
      </c>
      <c r="N6" s="62">
        <f t="shared" si="3"/>
        <v>3493</v>
      </c>
      <c r="O6" s="45">
        <f t="shared" si="3"/>
        <v>2729</v>
      </c>
      <c r="P6" s="45">
        <f t="shared" si="3"/>
        <v>3056</v>
      </c>
      <c r="Q6" s="63">
        <f t="shared" si="4"/>
        <v>0.11982411139611582</v>
      </c>
    </row>
    <row r="7" spans="1:17" s="20" customFormat="1" ht="12" customHeight="1" x14ac:dyDescent="0.2">
      <c r="A7" s="50" t="s">
        <v>264</v>
      </c>
      <c r="B7" s="107">
        <v>58</v>
      </c>
      <c r="C7" s="107">
        <v>36</v>
      </c>
      <c r="D7" s="107">
        <v>48</v>
      </c>
      <c r="E7" s="46">
        <f t="shared" si="0"/>
        <v>0.33333333333333326</v>
      </c>
      <c r="F7" s="107">
        <v>219</v>
      </c>
      <c r="G7" s="107">
        <v>237</v>
      </c>
      <c r="H7" s="107">
        <v>243</v>
      </c>
      <c r="I7" s="46">
        <f t="shared" si="1"/>
        <v>2.5316455696202445E-2</v>
      </c>
      <c r="J7" s="45">
        <v>5039</v>
      </c>
      <c r="K7" s="45">
        <v>4223</v>
      </c>
      <c r="L7" s="45">
        <v>4508</v>
      </c>
      <c r="M7" s="46">
        <f t="shared" si="2"/>
        <v>6.7487568079564353E-2</v>
      </c>
      <c r="N7" s="62">
        <f t="shared" si="3"/>
        <v>5316</v>
      </c>
      <c r="O7" s="45">
        <f t="shared" si="3"/>
        <v>4496</v>
      </c>
      <c r="P7" s="45">
        <f t="shared" si="3"/>
        <v>4799</v>
      </c>
      <c r="Q7" s="63">
        <f t="shared" si="4"/>
        <v>6.7393238434163782E-2</v>
      </c>
    </row>
    <row r="8" spans="1:17" s="20" customFormat="1" ht="12" customHeight="1" x14ac:dyDescent="0.2">
      <c r="A8" s="50" t="s">
        <v>265</v>
      </c>
      <c r="B8" s="107">
        <v>46</v>
      </c>
      <c r="C8" s="107">
        <v>39</v>
      </c>
      <c r="D8" s="107">
        <v>50</v>
      </c>
      <c r="E8" s="46">
        <f t="shared" si="0"/>
        <v>0.28205128205128216</v>
      </c>
      <c r="F8" s="107">
        <v>218</v>
      </c>
      <c r="G8" s="107">
        <v>218</v>
      </c>
      <c r="H8" s="107">
        <v>212</v>
      </c>
      <c r="I8" s="46">
        <f t="shared" si="1"/>
        <v>-2.752293577981646E-2</v>
      </c>
      <c r="J8" s="45">
        <v>4156</v>
      </c>
      <c r="K8" s="45">
        <v>3598</v>
      </c>
      <c r="L8" s="45">
        <v>3924</v>
      </c>
      <c r="M8" s="46">
        <f t="shared" si="2"/>
        <v>9.0605892162312296E-2</v>
      </c>
      <c r="N8" s="62">
        <f t="shared" si="3"/>
        <v>4420</v>
      </c>
      <c r="O8" s="45">
        <f t="shared" si="3"/>
        <v>3855</v>
      </c>
      <c r="P8" s="45">
        <f t="shared" si="3"/>
        <v>4186</v>
      </c>
      <c r="Q8" s="63">
        <f t="shared" si="4"/>
        <v>8.5862516212710682E-2</v>
      </c>
    </row>
    <row r="9" spans="1:17" s="20" customFormat="1" ht="12" customHeight="1" x14ac:dyDescent="0.2">
      <c r="A9" s="50" t="s">
        <v>266</v>
      </c>
      <c r="B9" s="107">
        <v>38</v>
      </c>
      <c r="C9" s="107">
        <v>32</v>
      </c>
      <c r="D9" s="107">
        <v>32</v>
      </c>
      <c r="E9" s="46">
        <f t="shared" si="0"/>
        <v>0</v>
      </c>
      <c r="F9" s="107">
        <v>192</v>
      </c>
      <c r="G9" s="107">
        <v>201</v>
      </c>
      <c r="H9" s="107">
        <v>190</v>
      </c>
      <c r="I9" s="46">
        <f t="shared" si="1"/>
        <v>-5.4726368159203953E-2</v>
      </c>
      <c r="J9" s="45">
        <v>3616</v>
      </c>
      <c r="K9" s="45">
        <v>3045</v>
      </c>
      <c r="L9" s="45">
        <v>3288</v>
      </c>
      <c r="M9" s="46">
        <f t="shared" si="2"/>
        <v>7.98029556650246E-2</v>
      </c>
      <c r="N9" s="62">
        <f t="shared" si="3"/>
        <v>3846</v>
      </c>
      <c r="O9" s="45">
        <f t="shared" si="3"/>
        <v>3278</v>
      </c>
      <c r="P9" s="45">
        <f t="shared" si="3"/>
        <v>3510</v>
      </c>
      <c r="Q9" s="63">
        <f t="shared" si="4"/>
        <v>7.0774862721171505E-2</v>
      </c>
    </row>
    <row r="10" spans="1:17" s="20" customFormat="1" ht="12" customHeight="1" x14ac:dyDescent="0.2">
      <c r="A10" s="50" t="s">
        <v>267</v>
      </c>
      <c r="B10" s="107">
        <v>47</v>
      </c>
      <c r="C10" s="107">
        <v>42</v>
      </c>
      <c r="D10" s="107">
        <v>39</v>
      </c>
      <c r="E10" s="46">
        <f t="shared" si="0"/>
        <v>-7.1428571428571397E-2</v>
      </c>
      <c r="F10" s="107">
        <v>199</v>
      </c>
      <c r="G10" s="107">
        <v>160</v>
      </c>
      <c r="H10" s="107">
        <v>160</v>
      </c>
      <c r="I10" s="46">
        <f t="shared" si="1"/>
        <v>0</v>
      </c>
      <c r="J10" s="45">
        <v>3389</v>
      </c>
      <c r="K10" s="45">
        <v>2754</v>
      </c>
      <c r="L10" s="45">
        <v>2976</v>
      </c>
      <c r="M10" s="46">
        <f t="shared" si="2"/>
        <v>8.0610021786492458E-2</v>
      </c>
      <c r="N10" s="62">
        <f t="shared" si="3"/>
        <v>3635</v>
      </c>
      <c r="O10" s="45">
        <f t="shared" si="3"/>
        <v>2956</v>
      </c>
      <c r="P10" s="45">
        <f t="shared" si="3"/>
        <v>3175</v>
      </c>
      <c r="Q10" s="63">
        <f t="shared" si="4"/>
        <v>7.4086603518267902E-2</v>
      </c>
    </row>
    <row r="11" spans="1:17" s="20" customFormat="1" ht="12" customHeight="1" x14ac:dyDescent="0.2">
      <c r="A11" s="50" t="s">
        <v>268</v>
      </c>
      <c r="B11" s="107">
        <v>42</v>
      </c>
      <c r="C11" s="107">
        <v>32</v>
      </c>
      <c r="D11" s="107">
        <v>43</v>
      </c>
      <c r="E11" s="46">
        <f t="shared" si="0"/>
        <v>0.34375</v>
      </c>
      <c r="F11" s="107">
        <v>219</v>
      </c>
      <c r="G11" s="107">
        <v>165</v>
      </c>
      <c r="H11" s="107">
        <v>192</v>
      </c>
      <c r="I11" s="46">
        <f t="shared" si="1"/>
        <v>0.16363636363636358</v>
      </c>
      <c r="J11" s="45">
        <v>3718</v>
      </c>
      <c r="K11" s="45">
        <v>2839</v>
      </c>
      <c r="L11" s="45">
        <v>3122</v>
      </c>
      <c r="M11" s="46">
        <f t="shared" si="2"/>
        <v>9.9682986967241982E-2</v>
      </c>
      <c r="N11" s="62">
        <f t="shared" si="3"/>
        <v>3979</v>
      </c>
      <c r="O11" s="45">
        <f t="shared" si="3"/>
        <v>3036</v>
      </c>
      <c r="P11" s="45">
        <f t="shared" si="3"/>
        <v>3357</v>
      </c>
      <c r="Q11" s="63">
        <f t="shared" si="4"/>
        <v>0.10573122529644263</v>
      </c>
    </row>
    <row r="12" spans="1:17" s="20" customFormat="1" ht="12" customHeight="1" x14ac:dyDescent="0.2">
      <c r="A12" s="50" t="s">
        <v>269</v>
      </c>
      <c r="B12" s="107">
        <v>54</v>
      </c>
      <c r="C12" s="107">
        <v>46</v>
      </c>
      <c r="D12" s="107">
        <v>57</v>
      </c>
      <c r="E12" s="46">
        <f t="shared" si="0"/>
        <v>0.23913043478260865</v>
      </c>
      <c r="F12" s="107">
        <v>161</v>
      </c>
      <c r="G12" s="107">
        <v>179</v>
      </c>
      <c r="H12" s="107">
        <v>210</v>
      </c>
      <c r="I12" s="46">
        <f t="shared" si="1"/>
        <v>0.17318435754189943</v>
      </c>
      <c r="J12" s="45">
        <v>3479</v>
      </c>
      <c r="K12" s="45">
        <v>2906</v>
      </c>
      <c r="L12" s="45">
        <v>3306</v>
      </c>
      <c r="M12" s="46">
        <f t="shared" si="2"/>
        <v>0.13764624913971102</v>
      </c>
      <c r="N12" s="62">
        <f t="shared" si="3"/>
        <v>3694</v>
      </c>
      <c r="O12" s="45">
        <f t="shared" si="3"/>
        <v>3131</v>
      </c>
      <c r="P12" s="45">
        <f t="shared" si="3"/>
        <v>3573</v>
      </c>
      <c r="Q12" s="63">
        <f t="shared" si="4"/>
        <v>0.14116895560523801</v>
      </c>
    </row>
    <row r="13" spans="1:17" s="20" customFormat="1" ht="12" customHeight="1" x14ac:dyDescent="0.2">
      <c r="A13" s="50" t="s">
        <v>270</v>
      </c>
      <c r="B13" s="107">
        <v>37</v>
      </c>
      <c r="C13" s="107">
        <v>42</v>
      </c>
      <c r="D13" s="107">
        <v>43</v>
      </c>
      <c r="E13" s="46">
        <f t="shared" si="0"/>
        <v>2.3809523809523725E-2</v>
      </c>
      <c r="F13" s="107">
        <v>163</v>
      </c>
      <c r="G13" s="107">
        <v>168</v>
      </c>
      <c r="H13" s="107">
        <v>187</v>
      </c>
      <c r="I13" s="46">
        <f t="shared" si="1"/>
        <v>0.11309523809523814</v>
      </c>
      <c r="J13" s="45">
        <v>3148</v>
      </c>
      <c r="K13" s="45">
        <v>2691</v>
      </c>
      <c r="L13" s="45">
        <v>2969</v>
      </c>
      <c r="M13" s="46">
        <f t="shared" si="2"/>
        <v>0.10330732069862503</v>
      </c>
      <c r="N13" s="62">
        <f t="shared" si="3"/>
        <v>3348</v>
      </c>
      <c r="O13" s="45">
        <f t="shared" si="3"/>
        <v>2901</v>
      </c>
      <c r="P13" s="45">
        <f t="shared" si="3"/>
        <v>3199</v>
      </c>
      <c r="Q13" s="63">
        <f t="shared" si="4"/>
        <v>0.10272319889693216</v>
      </c>
    </row>
    <row r="14" spans="1:17" s="20" customFormat="1" ht="12" customHeight="1" x14ac:dyDescent="0.2">
      <c r="A14" s="50" t="s">
        <v>271</v>
      </c>
      <c r="B14" s="107">
        <v>35</v>
      </c>
      <c r="C14" s="107">
        <v>47</v>
      </c>
      <c r="D14" s="107">
        <v>43</v>
      </c>
      <c r="E14" s="46">
        <f t="shared" si="0"/>
        <v>-8.5106382978723416E-2</v>
      </c>
      <c r="F14" s="107">
        <v>151</v>
      </c>
      <c r="G14" s="107">
        <v>151</v>
      </c>
      <c r="H14" s="107">
        <v>142</v>
      </c>
      <c r="I14" s="46">
        <f t="shared" si="1"/>
        <v>-5.9602649006622488E-2</v>
      </c>
      <c r="J14" s="45">
        <v>3049</v>
      </c>
      <c r="K14" s="45">
        <v>2351</v>
      </c>
      <c r="L14" s="45">
        <v>2691</v>
      </c>
      <c r="M14" s="46">
        <f t="shared" si="2"/>
        <v>0.14461931093151859</v>
      </c>
      <c r="N14" s="62">
        <f t="shared" si="3"/>
        <v>3235</v>
      </c>
      <c r="O14" s="45">
        <f t="shared" si="3"/>
        <v>2549</v>
      </c>
      <c r="P14" s="45">
        <f t="shared" si="3"/>
        <v>2876</v>
      </c>
      <c r="Q14" s="63">
        <f t="shared" si="4"/>
        <v>0.12828560219694007</v>
      </c>
    </row>
    <row r="15" spans="1:17" s="20" customFormat="1" ht="12" customHeight="1" x14ac:dyDescent="0.2">
      <c r="A15" s="50" t="s">
        <v>272</v>
      </c>
      <c r="B15" s="107">
        <v>47</v>
      </c>
      <c r="C15" s="107">
        <v>46</v>
      </c>
      <c r="D15" s="107">
        <v>56</v>
      </c>
      <c r="E15" s="46">
        <f t="shared" si="0"/>
        <v>0.21739130434782616</v>
      </c>
      <c r="F15" s="107">
        <v>145</v>
      </c>
      <c r="G15" s="107">
        <v>116</v>
      </c>
      <c r="H15" s="107">
        <v>141</v>
      </c>
      <c r="I15" s="46">
        <f t="shared" si="1"/>
        <v>0.21551724137931028</v>
      </c>
      <c r="J15" s="45">
        <v>2506</v>
      </c>
      <c r="K15" s="45">
        <v>1975</v>
      </c>
      <c r="L15" s="45">
        <v>2225</v>
      </c>
      <c r="M15" s="46">
        <f t="shared" si="2"/>
        <v>0.12658227848101267</v>
      </c>
      <c r="N15" s="62">
        <f t="shared" si="3"/>
        <v>2698</v>
      </c>
      <c r="O15" s="45">
        <f t="shared" si="3"/>
        <v>2137</v>
      </c>
      <c r="P15" s="45">
        <f t="shared" si="3"/>
        <v>2422</v>
      </c>
      <c r="Q15" s="63">
        <f t="shared" si="4"/>
        <v>0.13336452971455315</v>
      </c>
    </row>
    <row r="16" spans="1:17" s="20" customFormat="1" ht="12" customHeight="1" x14ac:dyDescent="0.2">
      <c r="A16" s="50" t="s">
        <v>273</v>
      </c>
      <c r="B16" s="107">
        <v>60</v>
      </c>
      <c r="C16" s="107">
        <v>27</v>
      </c>
      <c r="D16" s="107">
        <v>37</v>
      </c>
      <c r="E16" s="46">
        <f t="shared" si="0"/>
        <v>0.37037037037037046</v>
      </c>
      <c r="F16" s="107">
        <v>147</v>
      </c>
      <c r="G16" s="107">
        <v>82</v>
      </c>
      <c r="H16" s="107">
        <v>121</v>
      </c>
      <c r="I16" s="46">
        <f t="shared" si="1"/>
        <v>0.47560975609756095</v>
      </c>
      <c r="J16" s="45">
        <v>1999</v>
      </c>
      <c r="K16" s="45">
        <v>1533</v>
      </c>
      <c r="L16" s="45">
        <v>1878</v>
      </c>
      <c r="M16" s="46">
        <f t="shared" si="2"/>
        <v>0.22504892367906071</v>
      </c>
      <c r="N16" s="62">
        <f t="shared" si="3"/>
        <v>2206</v>
      </c>
      <c r="O16" s="45">
        <f t="shared" si="3"/>
        <v>1642</v>
      </c>
      <c r="P16" s="45">
        <f t="shared" si="3"/>
        <v>2036</v>
      </c>
      <c r="Q16" s="63">
        <f t="shared" si="4"/>
        <v>0.23995127892813639</v>
      </c>
    </row>
    <row r="17" spans="1:17" s="20" customFormat="1" ht="12" customHeight="1" x14ac:dyDescent="0.2">
      <c r="A17" s="50" t="s">
        <v>274</v>
      </c>
      <c r="B17" s="107">
        <v>59</v>
      </c>
      <c r="C17" s="107">
        <v>35</v>
      </c>
      <c r="D17" s="107">
        <v>49</v>
      </c>
      <c r="E17" s="46">
        <f t="shared" si="0"/>
        <v>0.39999999999999991</v>
      </c>
      <c r="F17" s="107">
        <v>122</v>
      </c>
      <c r="G17" s="107">
        <v>94</v>
      </c>
      <c r="H17" s="107">
        <v>107</v>
      </c>
      <c r="I17" s="46">
        <f t="shared" si="1"/>
        <v>0.13829787234042556</v>
      </c>
      <c r="J17" s="45">
        <v>1816</v>
      </c>
      <c r="K17" s="45">
        <v>1382</v>
      </c>
      <c r="L17" s="45">
        <v>1584</v>
      </c>
      <c r="M17" s="46">
        <f t="shared" si="2"/>
        <v>0.14616497829232999</v>
      </c>
      <c r="N17" s="62">
        <f t="shared" si="3"/>
        <v>1997</v>
      </c>
      <c r="O17" s="45">
        <f t="shared" si="3"/>
        <v>1511</v>
      </c>
      <c r="P17" s="45">
        <f t="shared" si="3"/>
        <v>1740</v>
      </c>
      <c r="Q17" s="63">
        <f t="shared" si="4"/>
        <v>0.15155526141628051</v>
      </c>
    </row>
    <row r="18" spans="1:17" s="20" customFormat="1" ht="12" customHeight="1" x14ac:dyDescent="0.2">
      <c r="A18" s="50" t="s">
        <v>112</v>
      </c>
      <c r="B18" s="107">
        <v>125</v>
      </c>
      <c r="C18" s="107">
        <v>99</v>
      </c>
      <c r="D18" s="107">
        <v>84</v>
      </c>
      <c r="E18" s="46">
        <f t="shared" si="0"/>
        <v>-0.15151515151515149</v>
      </c>
      <c r="F18" s="107">
        <v>217</v>
      </c>
      <c r="G18" s="107">
        <v>158</v>
      </c>
      <c r="H18" s="107">
        <v>181</v>
      </c>
      <c r="I18" s="46">
        <f t="shared" si="1"/>
        <v>0.14556962025316467</v>
      </c>
      <c r="J18" s="45">
        <v>3207</v>
      </c>
      <c r="K18" s="45">
        <v>2326</v>
      </c>
      <c r="L18" s="45">
        <v>2761</v>
      </c>
      <c r="M18" s="46">
        <f t="shared" si="2"/>
        <v>0.18701633705932941</v>
      </c>
      <c r="N18" s="62">
        <f t="shared" si="3"/>
        <v>3549</v>
      </c>
      <c r="O18" s="45">
        <f t="shared" si="3"/>
        <v>2583</v>
      </c>
      <c r="P18" s="45">
        <f t="shared" si="3"/>
        <v>3026</v>
      </c>
      <c r="Q18" s="63">
        <f t="shared" si="4"/>
        <v>0.17150600077429345</v>
      </c>
    </row>
    <row r="19" spans="1:17" s="20" customFormat="1" ht="12" customHeight="1" x14ac:dyDescent="0.2">
      <c r="A19" s="50" t="s">
        <v>70</v>
      </c>
      <c r="B19" s="107">
        <v>1</v>
      </c>
      <c r="C19" s="107">
        <v>0</v>
      </c>
      <c r="D19" s="107">
        <v>0</v>
      </c>
      <c r="E19" s="46" t="s">
        <v>62</v>
      </c>
      <c r="F19" s="107">
        <v>6</v>
      </c>
      <c r="G19" s="107">
        <v>0</v>
      </c>
      <c r="H19" s="107">
        <v>0</v>
      </c>
      <c r="I19" s="46" t="s">
        <v>62</v>
      </c>
      <c r="J19" s="107">
        <v>41</v>
      </c>
      <c r="K19" s="107">
        <v>4</v>
      </c>
      <c r="L19" s="107">
        <v>5</v>
      </c>
      <c r="M19" s="46">
        <f t="shared" si="2"/>
        <v>0.25</v>
      </c>
      <c r="N19" s="62">
        <f t="shared" si="3"/>
        <v>48</v>
      </c>
      <c r="O19" s="45">
        <f t="shared" si="3"/>
        <v>4</v>
      </c>
      <c r="P19" s="45">
        <f t="shared" si="3"/>
        <v>5</v>
      </c>
      <c r="Q19" s="63">
        <f t="shared" si="4"/>
        <v>0.25</v>
      </c>
    </row>
    <row r="20" spans="1:17" s="20" customFormat="1" ht="12" customHeight="1" x14ac:dyDescent="0.2">
      <c r="A20" s="54" t="s">
        <v>0</v>
      </c>
      <c r="B20" s="55">
        <f>SUM(B5:B19)</f>
        <v>688</v>
      </c>
      <c r="C20" s="56">
        <f t="shared" ref="C20:D20" si="5">SUM(C5:C19)</f>
        <v>561</v>
      </c>
      <c r="D20" s="56">
        <f t="shared" si="5"/>
        <v>618</v>
      </c>
      <c r="E20" s="57">
        <f>D20/C20-1</f>
        <v>0.10160427807486627</v>
      </c>
      <c r="F20" s="55">
        <f t="shared" ref="F20:H20" si="6">SUM(F5:F19)</f>
        <v>2383</v>
      </c>
      <c r="G20" s="56">
        <f t="shared" si="6"/>
        <v>2161</v>
      </c>
      <c r="H20" s="56">
        <f t="shared" si="6"/>
        <v>2302</v>
      </c>
      <c r="I20" s="57">
        <f>H20/G20-1</f>
        <v>6.5247570569180846E-2</v>
      </c>
      <c r="J20" s="55">
        <f t="shared" ref="J20:L20" si="7">SUM(J5:J19)</f>
        <v>44934</v>
      </c>
      <c r="K20" s="56">
        <f t="shared" si="7"/>
        <v>35853</v>
      </c>
      <c r="L20" s="56">
        <f t="shared" si="7"/>
        <v>40114</v>
      </c>
      <c r="M20" s="57">
        <f>L20/K20-1</f>
        <v>0.11884640058014662</v>
      </c>
      <c r="N20" s="55">
        <f t="shared" ref="N20:P20" si="8">SUM(N5:N19)</f>
        <v>48005</v>
      </c>
      <c r="O20" s="56">
        <f t="shared" si="8"/>
        <v>38575</v>
      </c>
      <c r="P20" s="56">
        <f t="shared" si="8"/>
        <v>43034</v>
      </c>
      <c r="Q20" s="64">
        <f>P20/O20-1</f>
        <v>0.11559300064808808</v>
      </c>
    </row>
    <row r="21" spans="1:17" s="20" customFormat="1" ht="12" customHeight="1" x14ac:dyDescent="0.2"/>
    <row r="22" spans="1:17" s="20" customFormat="1" ht="12" customHeight="1" x14ac:dyDescent="0.2"/>
    <row r="23" spans="1:17" s="20" customFormat="1" ht="12" customHeight="1" x14ac:dyDescent="0.2"/>
    <row r="24" spans="1:17" s="20" customFormat="1" ht="12" customHeight="1" x14ac:dyDescent="0.2"/>
    <row r="25" spans="1:17" s="20" customFormat="1" ht="12" customHeight="1" x14ac:dyDescent="0.2"/>
    <row r="26" spans="1:17" s="20" customFormat="1" ht="12" customHeight="1" x14ac:dyDescent="0.2"/>
    <row r="27" spans="1:17" s="20" customFormat="1" ht="12" customHeight="1" x14ac:dyDescent="0.2"/>
    <row r="28" spans="1:17" s="20" customFormat="1" ht="12" customHeight="1" x14ac:dyDescent="0.2"/>
    <row r="29" spans="1:17" s="20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8" orientation="portrait" r:id="rId1"/>
  <ignoredErrors>
    <ignoredError sqref="B20:H20 N20:Q20" formulaRange="1"/>
    <ignoredError sqref="I20:M20" formula="1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ECB9B-9C64-411E-9A50-DB6B1122AE2F}">
  <dimension ref="A1:L33"/>
  <sheetViews>
    <sheetView showGridLines="0" zoomScale="120" zoomScaleNormal="120" zoomScaleSheetLayoutView="115" workbookViewId="0">
      <selection activeCell="J1" sqref="J1"/>
    </sheetView>
  </sheetViews>
  <sheetFormatPr defaultRowHeight="14.4" x14ac:dyDescent="0.3"/>
  <cols>
    <col min="1" max="1" width="15.6640625" customWidth="1"/>
    <col min="2" max="2" width="11" customWidth="1"/>
    <col min="3" max="3" width="6.44140625" customWidth="1"/>
    <col min="4" max="4" width="11.6640625" customWidth="1"/>
    <col min="5" max="24" width="5.6640625" customWidth="1"/>
  </cols>
  <sheetData>
    <row r="1" spans="1:12" ht="19.95" customHeight="1" x14ac:dyDescent="0.3">
      <c r="A1" s="24" t="s">
        <v>238</v>
      </c>
      <c r="B1" s="13"/>
      <c r="C1" s="13"/>
      <c r="D1" s="13"/>
      <c r="E1" s="13"/>
      <c r="F1" s="13"/>
      <c r="G1" s="17"/>
      <c r="H1" s="17"/>
      <c r="I1" s="17"/>
      <c r="J1" s="17"/>
      <c r="K1" s="17"/>
      <c r="L1" s="17"/>
    </row>
    <row r="2" spans="1:12" s="20" customFormat="1" ht="25.2" customHeight="1" thickBot="1" x14ac:dyDescent="0.25"/>
    <row r="3" spans="1:12" s="20" customFormat="1" ht="13.95" customHeight="1" x14ac:dyDescent="0.2">
      <c r="A3" s="193" t="s">
        <v>98</v>
      </c>
      <c r="B3" s="193" t="s">
        <v>312</v>
      </c>
      <c r="C3" s="212" t="s">
        <v>50</v>
      </c>
      <c r="D3" s="186" t="s">
        <v>113</v>
      </c>
      <c r="E3" s="89"/>
    </row>
    <row r="4" spans="1:12" s="20" customFormat="1" ht="19.95" customHeight="1" thickBot="1" x14ac:dyDescent="0.25">
      <c r="A4" s="198"/>
      <c r="B4" s="198"/>
      <c r="C4" s="213"/>
      <c r="D4" s="214"/>
      <c r="E4" s="89"/>
    </row>
    <row r="5" spans="1:12" s="20" customFormat="1" ht="12" customHeight="1" x14ac:dyDescent="0.2">
      <c r="A5" s="90" t="s">
        <v>99</v>
      </c>
      <c r="B5" s="85">
        <v>1351011</v>
      </c>
      <c r="C5" s="147">
        <v>12</v>
      </c>
      <c r="D5" s="91">
        <f>+C5/B5*1000000</f>
        <v>8.8822370802310271</v>
      </c>
      <c r="E5" s="89"/>
    </row>
    <row r="6" spans="1:12" s="20" customFormat="1" ht="12" customHeight="1" x14ac:dyDescent="0.2">
      <c r="A6" s="90" t="s">
        <v>100</v>
      </c>
      <c r="B6" s="85">
        <v>522558</v>
      </c>
      <c r="C6" s="147">
        <v>25</v>
      </c>
      <c r="D6" s="92">
        <f t="shared" ref="D6:D19" si="0">+C6/B6*1000000</f>
        <v>47.841579307942851</v>
      </c>
      <c r="E6" s="89"/>
    </row>
    <row r="7" spans="1:12" s="20" customFormat="1" ht="12" customHeight="1" x14ac:dyDescent="0.2">
      <c r="A7" s="90" t="s">
        <v>101</v>
      </c>
      <c r="B7" s="85">
        <v>560887</v>
      </c>
      <c r="C7" s="147">
        <v>48</v>
      </c>
      <c r="D7" s="92">
        <f t="shared" si="0"/>
        <v>85.578735110637268</v>
      </c>
      <c r="E7" s="89"/>
    </row>
    <row r="8" spans="1:12" s="20" customFormat="1" ht="12" customHeight="1" x14ac:dyDescent="0.2">
      <c r="A8" s="90" t="s">
        <v>102</v>
      </c>
      <c r="B8" s="85">
        <v>548850</v>
      </c>
      <c r="C8" s="147">
        <v>50</v>
      </c>
      <c r="D8" s="92">
        <f t="shared" si="0"/>
        <v>91.099571832012401</v>
      </c>
      <c r="E8" s="89"/>
    </row>
    <row r="9" spans="1:12" s="20" customFormat="1" ht="12" customHeight="1" x14ac:dyDescent="0.2">
      <c r="A9" s="90" t="s">
        <v>103</v>
      </c>
      <c r="B9" s="85">
        <v>571761</v>
      </c>
      <c r="C9" s="147">
        <v>32</v>
      </c>
      <c r="D9" s="92">
        <f t="shared" si="0"/>
        <v>55.967440941232432</v>
      </c>
      <c r="E9" s="89"/>
    </row>
    <row r="10" spans="1:12" s="20" customFormat="1" ht="12" customHeight="1" x14ac:dyDescent="0.2">
      <c r="A10" s="90" t="s">
        <v>104</v>
      </c>
      <c r="B10" s="85">
        <v>619921</v>
      </c>
      <c r="C10" s="147">
        <v>39</v>
      </c>
      <c r="D10" s="92">
        <f t="shared" si="0"/>
        <v>62.91124191630869</v>
      </c>
      <c r="E10" s="89"/>
    </row>
    <row r="11" spans="1:12" s="20" customFormat="1" ht="12" customHeight="1" x14ac:dyDescent="0.2">
      <c r="A11" s="90" t="s">
        <v>105</v>
      </c>
      <c r="B11" s="85">
        <v>726617</v>
      </c>
      <c r="C11" s="147">
        <v>43</v>
      </c>
      <c r="D11" s="92">
        <f t="shared" si="0"/>
        <v>59.178356685846879</v>
      </c>
      <c r="E11" s="89"/>
    </row>
    <row r="12" spans="1:12" s="20" customFormat="1" ht="12" customHeight="1" x14ac:dyDescent="0.2">
      <c r="A12" s="90" t="s">
        <v>106</v>
      </c>
      <c r="B12" s="85">
        <v>816388</v>
      </c>
      <c r="C12" s="147">
        <v>57</v>
      </c>
      <c r="D12" s="92">
        <f t="shared" si="0"/>
        <v>69.819742573384232</v>
      </c>
      <c r="E12" s="89"/>
    </row>
    <row r="13" spans="1:12" s="20" customFormat="1" ht="12" customHeight="1" x14ac:dyDescent="0.2">
      <c r="A13" s="90" t="s">
        <v>107</v>
      </c>
      <c r="B13" s="85">
        <v>766346</v>
      </c>
      <c r="C13" s="147">
        <v>43</v>
      </c>
      <c r="D13" s="92">
        <f t="shared" si="0"/>
        <v>56.110425317023903</v>
      </c>
      <c r="E13" s="89"/>
    </row>
    <row r="14" spans="1:12" s="20" customFormat="1" ht="12" customHeight="1" x14ac:dyDescent="0.2">
      <c r="A14" s="90" t="s">
        <v>108</v>
      </c>
      <c r="B14" s="85">
        <v>749280</v>
      </c>
      <c r="C14" s="147">
        <v>43</v>
      </c>
      <c r="D14" s="92">
        <f t="shared" si="0"/>
        <v>57.388426222506943</v>
      </c>
      <c r="E14" s="89"/>
    </row>
    <row r="15" spans="1:12" s="20" customFormat="1" ht="12" customHeight="1" x14ac:dyDescent="0.2">
      <c r="A15" s="90" t="s">
        <v>109</v>
      </c>
      <c r="B15" s="85">
        <v>725825</v>
      </c>
      <c r="C15" s="147">
        <v>56</v>
      </c>
      <c r="D15" s="92">
        <f t="shared" si="0"/>
        <v>77.153583852857096</v>
      </c>
      <c r="E15" s="89"/>
    </row>
    <row r="16" spans="1:12" s="20" customFormat="1" ht="12" customHeight="1" x14ac:dyDescent="0.2">
      <c r="A16" s="90" t="s">
        <v>110</v>
      </c>
      <c r="B16" s="85">
        <v>668438</v>
      </c>
      <c r="C16" s="147">
        <v>37</v>
      </c>
      <c r="D16" s="92">
        <f t="shared" si="0"/>
        <v>55.352927272237665</v>
      </c>
      <c r="E16" s="89"/>
    </row>
    <row r="17" spans="1:5" s="20" customFormat="1" ht="12" customHeight="1" x14ac:dyDescent="0.2">
      <c r="A17" s="90" t="s">
        <v>111</v>
      </c>
      <c r="B17" s="85">
        <v>617816</v>
      </c>
      <c r="C17" s="147">
        <v>49</v>
      </c>
      <c r="D17" s="92">
        <f t="shared" si="0"/>
        <v>79.311639711499865</v>
      </c>
      <c r="E17" s="89"/>
    </row>
    <row r="18" spans="1:5" s="20" customFormat="1" ht="12" customHeight="1" x14ac:dyDescent="0.2">
      <c r="A18" s="90" t="s">
        <v>112</v>
      </c>
      <c r="B18" s="85">
        <v>1221668</v>
      </c>
      <c r="C18" s="147">
        <v>84</v>
      </c>
      <c r="D18" s="92">
        <f t="shared" si="0"/>
        <v>68.758451559670874</v>
      </c>
      <c r="E18" s="89"/>
    </row>
    <row r="19" spans="1:5" s="20" customFormat="1" ht="12" customHeight="1" x14ac:dyDescent="0.2">
      <c r="A19" s="123" t="s">
        <v>0</v>
      </c>
      <c r="B19" s="124">
        <f>SUM(B5:B18)</f>
        <v>10467366</v>
      </c>
      <c r="C19" s="124">
        <f>SUM(C5:C18)</f>
        <v>618</v>
      </c>
      <c r="D19" s="125">
        <f t="shared" si="0"/>
        <v>59.040641169898905</v>
      </c>
      <c r="E19" s="89"/>
    </row>
    <row r="20" spans="1:5" s="20" customFormat="1" ht="12" customHeight="1" x14ac:dyDescent="0.2"/>
    <row r="21" spans="1:5" s="20" customFormat="1" ht="12" customHeight="1" x14ac:dyDescent="0.2">
      <c r="A21" s="93"/>
    </row>
    <row r="22" spans="1:5" s="20" customFormat="1" ht="12" customHeight="1" x14ac:dyDescent="0.2">
      <c r="A22" s="94"/>
    </row>
    <row r="23" spans="1:5" s="20" customFormat="1" ht="12" customHeight="1" x14ac:dyDescent="0.2"/>
    <row r="24" spans="1:5" s="20" customFormat="1" ht="12" customHeight="1" x14ac:dyDescent="0.2"/>
    <row r="25" spans="1:5" s="20" customFormat="1" ht="12" customHeight="1" x14ac:dyDescent="0.2"/>
    <row r="26" spans="1:5" s="20" customFormat="1" ht="12" customHeight="1" x14ac:dyDescent="0.2"/>
    <row r="27" spans="1:5" s="20" customFormat="1" ht="12" customHeight="1" x14ac:dyDescent="0.2"/>
    <row r="28" spans="1:5" s="20" customFormat="1" ht="12" customHeight="1" x14ac:dyDescent="0.2"/>
    <row r="29" spans="1:5" s="20" customFormat="1" ht="12" customHeight="1" x14ac:dyDescent="0.2"/>
    <row r="30" spans="1:5" ht="12" customHeight="1" x14ac:dyDescent="0.3"/>
    <row r="31" spans="1:5" ht="12" customHeight="1" x14ac:dyDescent="0.3"/>
    <row r="32" spans="1:5" ht="12" customHeight="1" x14ac:dyDescent="0.3"/>
    <row r="33" ht="12" customHeight="1" x14ac:dyDescent="0.3"/>
  </sheetData>
  <mergeCells count="4">
    <mergeCell ref="A3:A4"/>
    <mergeCell ref="B3:B4"/>
    <mergeCell ref="C3:C4"/>
    <mergeCell ref="D3:D4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448B-3F09-4F6D-BB4C-0439F6197738}">
  <dimension ref="A1:Q33"/>
  <sheetViews>
    <sheetView showGridLines="0" zoomScale="120" zoomScaleNormal="120" zoomScaleSheetLayoutView="130" workbookViewId="0">
      <selection activeCell="G1" sqref="G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364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313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114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115</v>
      </c>
      <c r="B5" s="107">
        <v>134</v>
      </c>
      <c r="C5" s="107">
        <v>93</v>
      </c>
      <c r="D5" s="107">
        <v>105</v>
      </c>
      <c r="E5" s="46">
        <f>D5/C5-1</f>
        <v>0.12903225806451624</v>
      </c>
      <c r="F5" s="107">
        <v>409</v>
      </c>
      <c r="G5" s="107">
        <v>287</v>
      </c>
      <c r="H5" s="107">
        <v>323</v>
      </c>
      <c r="I5" s="46">
        <f>H5/G5-1</f>
        <v>0.12543554006968649</v>
      </c>
      <c r="J5" s="45">
        <v>5180</v>
      </c>
      <c r="K5" s="45">
        <v>3559</v>
      </c>
      <c r="L5" s="45">
        <v>4316</v>
      </c>
      <c r="M5" s="46">
        <f>L5/K5-1</f>
        <v>0.21270019668446194</v>
      </c>
      <c r="N5" s="62">
        <f>B5+F5+J5</f>
        <v>5723</v>
      </c>
      <c r="O5" s="45">
        <f t="shared" ref="O5:O7" si="0">C5+G5+K5</f>
        <v>3939</v>
      </c>
      <c r="P5" s="45">
        <f t="shared" ref="P5:P7" si="1">D5+H5+L5</f>
        <v>4744</v>
      </c>
      <c r="Q5" s="63">
        <f>P5/O5-1</f>
        <v>0.20436659050520434</v>
      </c>
    </row>
    <row r="6" spans="1:17" s="20" customFormat="1" ht="12" customHeight="1" x14ac:dyDescent="0.2">
      <c r="A6" s="50" t="s">
        <v>77</v>
      </c>
      <c r="B6" s="107">
        <v>5</v>
      </c>
      <c r="C6" s="107">
        <v>4</v>
      </c>
      <c r="D6" s="107">
        <v>1</v>
      </c>
      <c r="E6" s="46">
        <f t="shared" ref="E6:E7" si="2">D6/C6-1</f>
        <v>-0.75</v>
      </c>
      <c r="F6" s="107">
        <v>24</v>
      </c>
      <c r="G6" s="107">
        <v>12</v>
      </c>
      <c r="H6" s="107">
        <v>15</v>
      </c>
      <c r="I6" s="46">
        <f t="shared" ref="I6:I7" si="3">H6/G6-1</f>
        <v>0.25</v>
      </c>
      <c r="J6" s="107">
        <v>77</v>
      </c>
      <c r="K6" s="107">
        <v>62</v>
      </c>
      <c r="L6" s="107">
        <v>72</v>
      </c>
      <c r="M6" s="46">
        <f t="shared" ref="M6:M7" si="4">L6/K6-1</f>
        <v>0.16129032258064524</v>
      </c>
      <c r="N6" s="62">
        <f t="shared" ref="N6:N7" si="5">B6+F6+J6</f>
        <v>106</v>
      </c>
      <c r="O6" s="45">
        <f t="shared" si="0"/>
        <v>78</v>
      </c>
      <c r="P6" s="45">
        <f t="shared" si="1"/>
        <v>88</v>
      </c>
      <c r="Q6" s="63">
        <f t="shared" ref="Q6:Q7" si="6">P6/O6-1</f>
        <v>0.12820512820512819</v>
      </c>
    </row>
    <row r="7" spans="1:17" s="20" customFormat="1" ht="12" customHeight="1" x14ac:dyDescent="0.2">
      <c r="A7" s="50" t="s">
        <v>78</v>
      </c>
      <c r="B7" s="107">
        <v>1</v>
      </c>
      <c r="C7" s="107">
        <v>3</v>
      </c>
      <c r="D7" s="107">
        <v>1</v>
      </c>
      <c r="E7" s="46">
        <f t="shared" si="2"/>
        <v>-0.66666666666666674</v>
      </c>
      <c r="F7" s="107">
        <v>17</v>
      </c>
      <c r="G7" s="107">
        <v>7</v>
      </c>
      <c r="H7" s="107">
        <v>12</v>
      </c>
      <c r="I7" s="46">
        <f t="shared" si="3"/>
        <v>0.71428571428571419</v>
      </c>
      <c r="J7" s="107">
        <v>134</v>
      </c>
      <c r="K7" s="107">
        <v>96</v>
      </c>
      <c r="L7" s="107">
        <v>104</v>
      </c>
      <c r="M7" s="46">
        <f t="shared" si="4"/>
        <v>8.3333333333333259E-2</v>
      </c>
      <c r="N7" s="62">
        <f t="shared" si="5"/>
        <v>152</v>
      </c>
      <c r="O7" s="45">
        <f t="shared" si="0"/>
        <v>106</v>
      </c>
      <c r="P7" s="45">
        <f t="shared" si="1"/>
        <v>117</v>
      </c>
      <c r="Q7" s="63">
        <f t="shared" si="6"/>
        <v>0.10377358490566047</v>
      </c>
    </row>
    <row r="8" spans="1:17" s="20" customFormat="1" ht="12" customHeight="1" x14ac:dyDescent="0.2">
      <c r="A8" s="54" t="s">
        <v>0</v>
      </c>
      <c r="B8" s="55">
        <f>SUM(B5:B7)</f>
        <v>140</v>
      </c>
      <c r="C8" s="56">
        <f t="shared" ref="C8:D8" si="7">SUM(C5:C7)</f>
        <v>100</v>
      </c>
      <c r="D8" s="56">
        <f t="shared" si="7"/>
        <v>107</v>
      </c>
      <c r="E8" s="57">
        <f t="shared" ref="E8" si="8">D8/C8-1</f>
        <v>7.0000000000000062E-2</v>
      </c>
      <c r="F8" s="55">
        <f t="shared" ref="F8:H8" si="9">SUM(F5:F7)</f>
        <v>450</v>
      </c>
      <c r="G8" s="56">
        <f t="shared" si="9"/>
        <v>306</v>
      </c>
      <c r="H8" s="56">
        <f t="shared" si="9"/>
        <v>350</v>
      </c>
      <c r="I8" s="57">
        <f t="shared" ref="I8" si="10">H8/G8-1</f>
        <v>0.14379084967320255</v>
      </c>
      <c r="J8" s="55">
        <f t="shared" ref="J8:L8" si="11">SUM(J5:J7)</f>
        <v>5391</v>
      </c>
      <c r="K8" s="56">
        <f t="shared" si="11"/>
        <v>3717</v>
      </c>
      <c r="L8" s="56">
        <f t="shared" si="11"/>
        <v>4492</v>
      </c>
      <c r="M8" s="57">
        <f t="shared" ref="M8" si="12">L8/K8-1</f>
        <v>0.20850147968792032</v>
      </c>
      <c r="N8" s="55">
        <f t="shared" ref="N8:P8" si="13">SUM(N5:N7)</f>
        <v>5981</v>
      </c>
      <c r="O8" s="56">
        <f t="shared" si="13"/>
        <v>4123</v>
      </c>
      <c r="P8" s="56">
        <f t="shared" si="13"/>
        <v>4949</v>
      </c>
      <c r="Q8" s="64">
        <f t="shared" ref="Q8" si="14">P8/O8-1</f>
        <v>0.20033955857385388</v>
      </c>
    </row>
    <row r="9" spans="1:17" s="20" customFormat="1" ht="12" customHeight="1" x14ac:dyDescent="0.2"/>
    <row r="10" spans="1:17" s="20" customFormat="1" ht="12" customHeight="1" x14ac:dyDescent="0.2"/>
    <row r="11" spans="1:17" s="20" customFormat="1" ht="12" customHeight="1" x14ac:dyDescent="0.2"/>
    <row r="12" spans="1:17" s="20" customFormat="1" ht="12" customHeight="1" x14ac:dyDescent="0.2"/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8:H8" formulaRange="1"/>
    <ignoredError sqref="I8:Q8" formula="1" formulaRange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3C4EC-EA82-488E-AA83-A6401541C2B7}">
  <dimension ref="A1:G33"/>
  <sheetViews>
    <sheetView showGridLines="0" zoomScale="120" zoomScaleNormal="120" zoomScaleSheetLayoutView="145" workbookViewId="0">
      <selection activeCell="G1" sqref="G1"/>
    </sheetView>
  </sheetViews>
  <sheetFormatPr defaultRowHeight="14.4" x14ac:dyDescent="0.3"/>
  <cols>
    <col min="1" max="1" width="15.6640625" customWidth="1"/>
    <col min="2" max="4" width="5.6640625" customWidth="1"/>
    <col min="5" max="5" width="13.33203125" customWidth="1"/>
    <col min="6" max="24" width="5.6640625" customWidth="1"/>
  </cols>
  <sheetData>
    <row r="1" spans="1:7" ht="19.95" customHeight="1" x14ac:dyDescent="0.3">
      <c r="A1" s="24" t="s">
        <v>365</v>
      </c>
      <c r="B1" s="13"/>
      <c r="C1" s="13"/>
      <c r="D1" s="13"/>
      <c r="E1" s="13"/>
      <c r="F1" s="13"/>
      <c r="G1" s="17"/>
    </row>
    <row r="2" spans="1:7" s="20" customFormat="1" ht="25.2" customHeight="1" thickBot="1" x14ac:dyDescent="0.25"/>
    <row r="3" spans="1:7" s="20" customFormat="1" ht="10.199999999999999" thickBot="1" x14ac:dyDescent="0.25">
      <c r="A3" s="81" t="s">
        <v>116</v>
      </c>
      <c r="B3" s="82" t="s">
        <v>50</v>
      </c>
      <c r="C3" s="82" t="s">
        <v>51</v>
      </c>
      <c r="D3" s="82" t="s">
        <v>52</v>
      </c>
      <c r="E3" s="81" t="s">
        <v>114</v>
      </c>
    </row>
    <row r="4" spans="1:7" s="20" customFormat="1" ht="12" customHeight="1" x14ac:dyDescent="0.2">
      <c r="A4" s="86">
        <v>2018</v>
      </c>
      <c r="B4" s="87">
        <v>163</v>
      </c>
      <c r="C4" s="145">
        <v>427</v>
      </c>
      <c r="D4" s="146">
        <v>5314</v>
      </c>
      <c r="E4" s="88">
        <f>SUM(B4:D4)</f>
        <v>5904</v>
      </c>
    </row>
    <row r="5" spans="1:7" s="20" customFormat="1" ht="12" customHeight="1" x14ac:dyDescent="0.2">
      <c r="A5" s="83">
        <v>2019</v>
      </c>
      <c r="B5" s="84">
        <v>140</v>
      </c>
      <c r="C5" s="147">
        <v>450</v>
      </c>
      <c r="D5" s="148">
        <v>5391</v>
      </c>
      <c r="E5" s="72">
        <f t="shared" ref="E5:E8" si="0">SUM(B5:D5)</f>
        <v>5981</v>
      </c>
    </row>
    <row r="6" spans="1:7" s="20" customFormat="1" ht="12" customHeight="1" x14ac:dyDescent="0.2">
      <c r="A6" s="83">
        <v>2020</v>
      </c>
      <c r="B6" s="84">
        <v>101</v>
      </c>
      <c r="C6" s="147">
        <v>291</v>
      </c>
      <c r="D6" s="148">
        <v>3486</v>
      </c>
      <c r="E6" s="72">
        <f t="shared" si="0"/>
        <v>3878</v>
      </c>
    </row>
    <row r="7" spans="1:7" s="20" customFormat="1" ht="12" customHeight="1" x14ac:dyDescent="0.2">
      <c r="A7" s="83">
        <v>2021</v>
      </c>
      <c r="B7" s="84">
        <v>100</v>
      </c>
      <c r="C7" s="147">
        <v>306</v>
      </c>
      <c r="D7" s="148">
        <v>3717</v>
      </c>
      <c r="E7" s="72">
        <f t="shared" si="0"/>
        <v>4123</v>
      </c>
    </row>
    <row r="8" spans="1:7" s="20" customFormat="1" ht="12" customHeight="1" thickBot="1" x14ac:dyDescent="0.25">
      <c r="A8" s="126">
        <v>2022</v>
      </c>
      <c r="B8" s="149">
        <v>107</v>
      </c>
      <c r="C8" s="150">
        <v>350</v>
      </c>
      <c r="D8" s="151">
        <v>4492</v>
      </c>
      <c r="E8" s="127">
        <f t="shared" si="0"/>
        <v>4949</v>
      </c>
    </row>
    <row r="9" spans="1:7" s="20" customFormat="1" ht="12" customHeight="1" x14ac:dyDescent="0.2"/>
    <row r="10" spans="1:7" s="20" customFormat="1" ht="12" customHeight="1" x14ac:dyDescent="0.2"/>
    <row r="11" spans="1:7" s="20" customFormat="1" ht="12" customHeight="1" x14ac:dyDescent="0.2"/>
    <row r="12" spans="1:7" s="20" customFormat="1" ht="12" customHeight="1" x14ac:dyDescent="0.2"/>
    <row r="13" spans="1:7" s="20" customFormat="1" ht="12" customHeight="1" x14ac:dyDescent="0.2"/>
    <row r="14" spans="1:7" s="20" customFormat="1" ht="12" customHeight="1" x14ac:dyDescent="0.2"/>
    <row r="15" spans="1:7" s="20" customFormat="1" ht="12" customHeight="1" x14ac:dyDescent="0.2"/>
    <row r="16" spans="1: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pageMargins left="0.7" right="0.7" top="0.75" bottom="0.75" header="0.3" footer="0.3"/>
  <pageSetup paperSize="9" orientation="portrait" r:id="rId1"/>
  <ignoredErrors>
    <ignoredError sqref="E4:E8" formulaRange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F5BF5-753D-4A6B-8865-BDD0C7334232}">
  <dimension ref="A1:Q33"/>
  <sheetViews>
    <sheetView showGridLines="0" zoomScale="120" zoomScaleNormal="120" zoomScaleSheetLayoutView="115" workbookViewId="0">
      <selection activeCell="F1" sqref="F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366</v>
      </c>
      <c r="B1" s="16"/>
      <c r="C1" s="16"/>
      <c r="D1" s="16"/>
      <c r="E1" s="16"/>
      <c r="F1" s="16"/>
      <c r="G1" s="18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48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114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275</v>
      </c>
      <c r="B5" s="107">
        <v>19</v>
      </c>
      <c r="C5" s="107">
        <v>7</v>
      </c>
      <c r="D5" s="107">
        <v>9</v>
      </c>
      <c r="E5" s="46">
        <f>D5/C5-1</f>
        <v>0.28571428571428581</v>
      </c>
      <c r="F5" s="107">
        <v>45</v>
      </c>
      <c r="G5" s="107">
        <v>24</v>
      </c>
      <c r="H5" s="107">
        <v>26</v>
      </c>
      <c r="I5" s="46">
        <f>H5/G5-1</f>
        <v>8.3333333333333259E-2</v>
      </c>
      <c r="J5" s="107">
        <v>513</v>
      </c>
      <c r="K5" s="107">
        <v>254</v>
      </c>
      <c r="L5" s="107">
        <v>351</v>
      </c>
      <c r="M5" s="46">
        <f>L5/K5-1</f>
        <v>0.38188976377952755</v>
      </c>
      <c r="N5" s="62">
        <f>B5+F5+J5</f>
        <v>577</v>
      </c>
      <c r="O5" s="45">
        <f t="shared" ref="O5:O16" si="0">C5+G5+K5</f>
        <v>285</v>
      </c>
      <c r="P5" s="45">
        <f t="shared" ref="P5:P16" si="1">D5+H5+L5</f>
        <v>386</v>
      </c>
      <c r="Q5" s="63">
        <f>P5/O5-1</f>
        <v>0.35438596491228069</v>
      </c>
    </row>
    <row r="6" spans="1:17" s="20" customFormat="1" ht="12" customHeight="1" x14ac:dyDescent="0.2">
      <c r="A6" s="50" t="s">
        <v>276</v>
      </c>
      <c r="B6" s="107">
        <v>9</v>
      </c>
      <c r="C6" s="107">
        <v>5</v>
      </c>
      <c r="D6" s="107">
        <v>6</v>
      </c>
      <c r="E6" s="46">
        <f>D6/C6-1</f>
        <v>0.19999999999999996</v>
      </c>
      <c r="F6" s="107">
        <v>34</v>
      </c>
      <c r="G6" s="107">
        <v>10</v>
      </c>
      <c r="H6" s="107">
        <v>24</v>
      </c>
      <c r="I6" s="46">
        <f>H6/G6-1</f>
        <v>1.4</v>
      </c>
      <c r="J6" s="107">
        <v>390</v>
      </c>
      <c r="K6" s="107">
        <v>139</v>
      </c>
      <c r="L6" s="107">
        <v>312</v>
      </c>
      <c r="M6" s="46">
        <f>L6/K6-1</f>
        <v>1.2446043165467624</v>
      </c>
      <c r="N6" s="62">
        <f t="shared" ref="N6:N16" si="2">B6+F6+J6</f>
        <v>433</v>
      </c>
      <c r="O6" s="45">
        <f t="shared" si="0"/>
        <v>154</v>
      </c>
      <c r="P6" s="45">
        <f t="shared" si="1"/>
        <v>342</v>
      </c>
      <c r="Q6" s="63">
        <f>P6/O6-1</f>
        <v>1.220779220779221</v>
      </c>
    </row>
    <row r="7" spans="1:17" s="20" customFormat="1" ht="12" customHeight="1" x14ac:dyDescent="0.2">
      <c r="A7" s="50" t="s">
        <v>277</v>
      </c>
      <c r="B7" s="107">
        <v>13</v>
      </c>
      <c r="C7" s="107">
        <v>11</v>
      </c>
      <c r="D7" s="107">
        <v>4</v>
      </c>
      <c r="E7" s="46">
        <f>D7/C7-1</f>
        <v>-0.63636363636363635</v>
      </c>
      <c r="F7" s="107">
        <v>52</v>
      </c>
      <c r="G7" s="107">
        <v>19</v>
      </c>
      <c r="H7" s="107">
        <v>21</v>
      </c>
      <c r="I7" s="46">
        <f>H7/G7-1</f>
        <v>0.10526315789473695</v>
      </c>
      <c r="J7" s="107">
        <v>475</v>
      </c>
      <c r="K7" s="107">
        <v>214</v>
      </c>
      <c r="L7" s="107">
        <v>360</v>
      </c>
      <c r="M7" s="46">
        <f>L7/K7-1</f>
        <v>0.68224299065420557</v>
      </c>
      <c r="N7" s="62">
        <f t="shared" si="2"/>
        <v>540</v>
      </c>
      <c r="O7" s="45">
        <f t="shared" si="0"/>
        <v>244</v>
      </c>
      <c r="P7" s="45">
        <f t="shared" si="1"/>
        <v>385</v>
      </c>
      <c r="Q7" s="63">
        <f>P7/O7-1</f>
        <v>0.57786885245901631</v>
      </c>
    </row>
    <row r="8" spans="1:17" s="20" customFormat="1" ht="12" customHeight="1" x14ac:dyDescent="0.2">
      <c r="A8" s="50" t="s">
        <v>278</v>
      </c>
      <c r="B8" s="107">
        <v>8</v>
      </c>
      <c r="C8" s="107">
        <v>9</v>
      </c>
      <c r="D8" s="107">
        <v>9</v>
      </c>
      <c r="E8" s="46">
        <f t="shared" ref="E8" si="3">D8/C8-1</f>
        <v>0</v>
      </c>
      <c r="F8" s="107">
        <v>22</v>
      </c>
      <c r="G8" s="107">
        <v>21</v>
      </c>
      <c r="H8" s="107">
        <v>17</v>
      </c>
      <c r="I8" s="46">
        <f t="shared" ref="I8" si="4">H8/G8-1</f>
        <v>-0.19047619047619047</v>
      </c>
      <c r="J8" s="107">
        <v>352</v>
      </c>
      <c r="K8" s="107">
        <v>242</v>
      </c>
      <c r="L8" s="107">
        <v>322</v>
      </c>
      <c r="M8" s="46">
        <f t="shared" ref="M8" si="5">L8/K8-1</f>
        <v>0.33057851239669422</v>
      </c>
      <c r="N8" s="62">
        <f t="shared" si="2"/>
        <v>382</v>
      </c>
      <c r="O8" s="45">
        <f t="shared" si="0"/>
        <v>272</v>
      </c>
      <c r="P8" s="45">
        <f t="shared" si="1"/>
        <v>348</v>
      </c>
      <c r="Q8" s="63">
        <f t="shared" ref="Q8" si="6">P8/O8-1</f>
        <v>0.27941176470588225</v>
      </c>
    </row>
    <row r="9" spans="1:17" s="20" customFormat="1" ht="12" customHeight="1" x14ac:dyDescent="0.2">
      <c r="A9" s="50" t="s">
        <v>279</v>
      </c>
      <c r="B9" s="107">
        <v>7</v>
      </c>
      <c r="C9" s="107">
        <v>5</v>
      </c>
      <c r="D9" s="107">
        <v>7</v>
      </c>
      <c r="E9" s="46">
        <f>D9/C9-1</f>
        <v>0.39999999999999991</v>
      </c>
      <c r="F9" s="107">
        <v>35</v>
      </c>
      <c r="G9" s="107">
        <v>28</v>
      </c>
      <c r="H9" s="107">
        <v>27</v>
      </c>
      <c r="I9" s="46">
        <f>H9/G9-1</f>
        <v>-3.5714285714285698E-2</v>
      </c>
      <c r="J9" s="107">
        <v>466</v>
      </c>
      <c r="K9" s="107">
        <v>298</v>
      </c>
      <c r="L9" s="107">
        <v>368</v>
      </c>
      <c r="M9" s="46">
        <f>L9/K9-1</f>
        <v>0.2348993288590604</v>
      </c>
      <c r="N9" s="62">
        <f t="shared" si="2"/>
        <v>508</v>
      </c>
      <c r="O9" s="45">
        <f t="shared" si="0"/>
        <v>331</v>
      </c>
      <c r="P9" s="45">
        <f t="shared" si="1"/>
        <v>402</v>
      </c>
      <c r="Q9" s="63">
        <f>P9/O9-1</f>
        <v>0.21450151057401823</v>
      </c>
    </row>
    <row r="10" spans="1:17" s="20" customFormat="1" ht="12" customHeight="1" x14ac:dyDescent="0.2">
      <c r="A10" s="50" t="s">
        <v>280</v>
      </c>
      <c r="B10" s="107">
        <v>10</v>
      </c>
      <c r="C10" s="107">
        <v>7</v>
      </c>
      <c r="D10" s="107">
        <v>4</v>
      </c>
      <c r="E10" s="46">
        <f>D10/C10-1</f>
        <v>-0.4285714285714286</v>
      </c>
      <c r="F10" s="107">
        <v>38</v>
      </c>
      <c r="G10" s="107">
        <v>26</v>
      </c>
      <c r="H10" s="107">
        <v>22</v>
      </c>
      <c r="I10" s="46">
        <f>H10/G10-1</f>
        <v>-0.15384615384615385</v>
      </c>
      <c r="J10" s="107">
        <v>373</v>
      </c>
      <c r="K10" s="107">
        <v>297</v>
      </c>
      <c r="L10" s="107">
        <v>305</v>
      </c>
      <c r="M10" s="46">
        <f>L10/K10-1</f>
        <v>2.6936026936027035E-2</v>
      </c>
      <c r="N10" s="62">
        <f t="shared" si="2"/>
        <v>421</v>
      </c>
      <c r="O10" s="45">
        <f t="shared" si="0"/>
        <v>330</v>
      </c>
      <c r="P10" s="45">
        <f t="shared" si="1"/>
        <v>331</v>
      </c>
      <c r="Q10" s="63">
        <f>P10/O10-1</f>
        <v>3.0303030303029388E-3</v>
      </c>
    </row>
    <row r="11" spans="1:17" s="20" customFormat="1" ht="12" customHeight="1" x14ac:dyDescent="0.2">
      <c r="A11" s="50" t="s">
        <v>281</v>
      </c>
      <c r="B11" s="107">
        <v>7</v>
      </c>
      <c r="C11" s="107">
        <v>8</v>
      </c>
      <c r="D11" s="107">
        <v>7</v>
      </c>
      <c r="E11" s="46">
        <f t="shared" ref="E11:E14" si="7">D11/C11-1</f>
        <v>-0.125</v>
      </c>
      <c r="F11" s="107">
        <v>26</v>
      </c>
      <c r="G11" s="107">
        <v>29</v>
      </c>
      <c r="H11" s="107">
        <v>37</v>
      </c>
      <c r="I11" s="46">
        <f t="shared" ref="I11:I14" si="8">H11/G11-1</f>
        <v>0.27586206896551735</v>
      </c>
      <c r="J11" s="107">
        <v>386</v>
      </c>
      <c r="K11" s="107">
        <v>287</v>
      </c>
      <c r="L11" s="107">
        <v>386</v>
      </c>
      <c r="M11" s="46">
        <f t="shared" ref="M11:M14" si="9">L11/K11-1</f>
        <v>0.34494773519163768</v>
      </c>
      <c r="N11" s="62">
        <f t="shared" si="2"/>
        <v>419</v>
      </c>
      <c r="O11" s="45">
        <f t="shared" si="0"/>
        <v>324</v>
      </c>
      <c r="P11" s="45">
        <f t="shared" si="1"/>
        <v>430</v>
      </c>
      <c r="Q11" s="63">
        <f t="shared" ref="Q11:Q14" si="10">P11/O11-1</f>
        <v>0.32716049382716039</v>
      </c>
    </row>
    <row r="12" spans="1:17" s="20" customFormat="1" ht="12" customHeight="1" x14ac:dyDescent="0.2">
      <c r="A12" s="50" t="s">
        <v>282</v>
      </c>
      <c r="B12" s="107">
        <v>13</v>
      </c>
      <c r="C12" s="107">
        <v>9</v>
      </c>
      <c r="D12" s="107">
        <v>13</v>
      </c>
      <c r="E12" s="46">
        <f>D12/C12-1</f>
        <v>0.44444444444444442</v>
      </c>
      <c r="F12" s="107">
        <v>41</v>
      </c>
      <c r="G12" s="107">
        <v>17</v>
      </c>
      <c r="H12" s="107">
        <v>36</v>
      </c>
      <c r="I12" s="46">
        <f>H12/G12-1</f>
        <v>1.1176470588235294</v>
      </c>
      <c r="J12" s="107">
        <v>368</v>
      </c>
      <c r="K12" s="107">
        <v>289</v>
      </c>
      <c r="L12" s="107">
        <v>332</v>
      </c>
      <c r="M12" s="46">
        <f>L12/K12-1</f>
        <v>0.1487889273356402</v>
      </c>
      <c r="N12" s="62">
        <f t="shared" si="2"/>
        <v>422</v>
      </c>
      <c r="O12" s="45">
        <f t="shared" si="0"/>
        <v>315</v>
      </c>
      <c r="P12" s="45">
        <f t="shared" si="1"/>
        <v>381</v>
      </c>
      <c r="Q12" s="63">
        <f>P12/O12-1</f>
        <v>0.20952380952380945</v>
      </c>
    </row>
    <row r="13" spans="1:17" s="20" customFormat="1" ht="12" customHeight="1" x14ac:dyDescent="0.2">
      <c r="A13" s="50" t="s">
        <v>283</v>
      </c>
      <c r="B13" s="107">
        <v>8</v>
      </c>
      <c r="C13" s="107">
        <v>9</v>
      </c>
      <c r="D13" s="107">
        <v>9</v>
      </c>
      <c r="E13" s="46">
        <f>D13/C13-1</f>
        <v>0</v>
      </c>
      <c r="F13" s="107">
        <v>51</v>
      </c>
      <c r="G13" s="107">
        <v>28</v>
      </c>
      <c r="H13" s="107">
        <v>31</v>
      </c>
      <c r="I13" s="46">
        <f>H13/G13-1</f>
        <v>0.10714285714285721</v>
      </c>
      <c r="J13" s="107">
        <v>403</v>
      </c>
      <c r="K13" s="107">
        <v>354</v>
      </c>
      <c r="L13" s="107">
        <v>414</v>
      </c>
      <c r="M13" s="46">
        <f>L13/K13-1</f>
        <v>0.16949152542372881</v>
      </c>
      <c r="N13" s="62">
        <f t="shared" si="2"/>
        <v>462</v>
      </c>
      <c r="O13" s="45">
        <f t="shared" si="0"/>
        <v>391</v>
      </c>
      <c r="P13" s="45">
        <f t="shared" si="1"/>
        <v>454</v>
      </c>
      <c r="Q13" s="63">
        <f>P13/O13-1</f>
        <v>0.16112531969309463</v>
      </c>
    </row>
    <row r="14" spans="1:17" s="20" customFormat="1" ht="12" customHeight="1" x14ac:dyDescent="0.2">
      <c r="A14" s="50" t="s">
        <v>284</v>
      </c>
      <c r="B14" s="107">
        <v>16</v>
      </c>
      <c r="C14" s="107">
        <v>12</v>
      </c>
      <c r="D14" s="107">
        <v>11</v>
      </c>
      <c r="E14" s="46">
        <f t="shared" si="7"/>
        <v>-8.333333333333337E-2</v>
      </c>
      <c r="F14" s="107">
        <v>35</v>
      </c>
      <c r="G14" s="107">
        <v>34</v>
      </c>
      <c r="H14" s="107">
        <v>36</v>
      </c>
      <c r="I14" s="46">
        <f t="shared" si="8"/>
        <v>5.8823529411764719E-2</v>
      </c>
      <c r="J14" s="107">
        <v>512</v>
      </c>
      <c r="K14" s="107">
        <v>429</v>
      </c>
      <c r="L14" s="107">
        <v>394</v>
      </c>
      <c r="M14" s="46">
        <f t="shared" si="9"/>
        <v>-8.1585081585081598E-2</v>
      </c>
      <c r="N14" s="62">
        <f t="shared" si="2"/>
        <v>563</v>
      </c>
      <c r="O14" s="45">
        <f t="shared" si="0"/>
        <v>475</v>
      </c>
      <c r="P14" s="45">
        <f t="shared" si="1"/>
        <v>441</v>
      </c>
      <c r="Q14" s="63">
        <f t="shared" si="10"/>
        <v>-7.1578947368421075E-2</v>
      </c>
    </row>
    <row r="15" spans="1:17" s="20" customFormat="1" ht="12" customHeight="1" x14ac:dyDescent="0.2">
      <c r="A15" s="50" t="s">
        <v>285</v>
      </c>
      <c r="B15" s="107">
        <v>13</v>
      </c>
      <c r="C15" s="107">
        <v>13</v>
      </c>
      <c r="D15" s="107">
        <v>15</v>
      </c>
      <c r="E15" s="46">
        <f>D15/C15-1</f>
        <v>0.15384615384615374</v>
      </c>
      <c r="F15" s="107">
        <v>42</v>
      </c>
      <c r="G15" s="107">
        <v>41</v>
      </c>
      <c r="H15" s="107">
        <v>36</v>
      </c>
      <c r="I15" s="46">
        <f>H15/G15-1</f>
        <v>-0.12195121951219512</v>
      </c>
      <c r="J15" s="107">
        <v>581</v>
      </c>
      <c r="K15" s="107">
        <v>490</v>
      </c>
      <c r="L15" s="107">
        <v>486</v>
      </c>
      <c r="M15" s="46">
        <f>L15/K15-1</f>
        <v>-8.1632653061224358E-3</v>
      </c>
      <c r="N15" s="62">
        <f t="shared" si="2"/>
        <v>636</v>
      </c>
      <c r="O15" s="45">
        <f t="shared" si="0"/>
        <v>544</v>
      </c>
      <c r="P15" s="45">
        <f t="shared" si="1"/>
        <v>537</v>
      </c>
      <c r="Q15" s="63">
        <f>P15/O15-1</f>
        <v>-1.2867647058823484E-2</v>
      </c>
    </row>
    <row r="16" spans="1:17" s="20" customFormat="1" ht="12" customHeight="1" x14ac:dyDescent="0.2">
      <c r="A16" s="50" t="s">
        <v>286</v>
      </c>
      <c r="B16" s="107">
        <v>17</v>
      </c>
      <c r="C16" s="107">
        <v>5</v>
      </c>
      <c r="D16" s="107">
        <v>13</v>
      </c>
      <c r="E16" s="46">
        <f>D16/C16-1</f>
        <v>1.6</v>
      </c>
      <c r="F16" s="107">
        <v>29</v>
      </c>
      <c r="G16" s="107">
        <v>29</v>
      </c>
      <c r="H16" s="107">
        <v>37</v>
      </c>
      <c r="I16" s="46">
        <f>H16/G16-1</f>
        <v>0.27586206896551735</v>
      </c>
      <c r="J16" s="107">
        <v>572</v>
      </c>
      <c r="K16" s="107">
        <v>424</v>
      </c>
      <c r="L16" s="107">
        <v>462</v>
      </c>
      <c r="M16" s="46">
        <f>L16/K16-1</f>
        <v>8.9622641509433887E-2</v>
      </c>
      <c r="N16" s="62">
        <f t="shared" si="2"/>
        <v>618</v>
      </c>
      <c r="O16" s="45">
        <f t="shared" si="0"/>
        <v>458</v>
      </c>
      <c r="P16" s="45">
        <f t="shared" si="1"/>
        <v>512</v>
      </c>
      <c r="Q16" s="63">
        <f>P16/O16-1</f>
        <v>0.11790393013100431</v>
      </c>
    </row>
    <row r="17" spans="1:17" s="20" customFormat="1" ht="12" customHeight="1" x14ac:dyDescent="0.2">
      <c r="A17" s="54" t="s">
        <v>0</v>
      </c>
      <c r="B17" s="55">
        <f>SUM(B5:B16)</f>
        <v>140</v>
      </c>
      <c r="C17" s="56">
        <f t="shared" ref="C17:D17" si="11">SUM(C5:C16)</f>
        <v>100</v>
      </c>
      <c r="D17" s="56">
        <f t="shared" si="11"/>
        <v>107</v>
      </c>
      <c r="E17" s="57">
        <f>D17/C17-1</f>
        <v>7.0000000000000062E-2</v>
      </c>
      <c r="F17" s="55">
        <f t="shared" ref="F17:H17" si="12">SUM(F5:F16)</f>
        <v>450</v>
      </c>
      <c r="G17" s="56">
        <f t="shared" si="12"/>
        <v>306</v>
      </c>
      <c r="H17" s="56">
        <f t="shared" si="12"/>
        <v>350</v>
      </c>
      <c r="I17" s="57">
        <f>H17/G17-1</f>
        <v>0.14379084967320255</v>
      </c>
      <c r="J17" s="55">
        <f t="shared" ref="J17:L17" si="13">SUM(J5:J16)</f>
        <v>5391</v>
      </c>
      <c r="K17" s="56">
        <f t="shared" si="13"/>
        <v>3717</v>
      </c>
      <c r="L17" s="56">
        <f t="shared" si="13"/>
        <v>4492</v>
      </c>
      <c r="M17" s="57">
        <f>L17/K17-1</f>
        <v>0.20850147968792032</v>
      </c>
      <c r="N17" s="55">
        <f t="shared" ref="N17:P17" si="14">SUM(N5:N16)</f>
        <v>5981</v>
      </c>
      <c r="O17" s="56">
        <f t="shared" si="14"/>
        <v>4123</v>
      </c>
      <c r="P17" s="56">
        <f t="shared" si="14"/>
        <v>4949</v>
      </c>
      <c r="Q17" s="64">
        <f>P17/O17-1</f>
        <v>0.20033955857385388</v>
      </c>
    </row>
    <row r="18" spans="1:17" s="20" customFormat="1" ht="12" customHeight="1" x14ac:dyDescent="0.2"/>
    <row r="19" spans="1:17" s="20" customFormat="1" ht="12" customHeight="1" x14ac:dyDescent="0.2"/>
    <row r="20" spans="1:17" s="20" customFormat="1" ht="12" customHeight="1" x14ac:dyDescent="0.2"/>
    <row r="21" spans="1:17" s="20" customFormat="1" ht="12" customHeight="1" x14ac:dyDescent="0.2"/>
    <row r="22" spans="1:17" s="20" customFormat="1" ht="12" customHeight="1" x14ac:dyDescent="0.2"/>
    <row r="23" spans="1:17" s="20" customFormat="1" ht="12" customHeight="1" x14ac:dyDescent="0.2"/>
    <row r="24" spans="1:17" s="20" customFormat="1" ht="12" customHeight="1" x14ac:dyDescent="0.2"/>
    <row r="25" spans="1:17" s="20" customFormat="1" ht="12" customHeight="1" x14ac:dyDescent="0.2"/>
    <row r="26" spans="1:17" s="20" customFormat="1" ht="12" customHeight="1" x14ac:dyDescent="0.2"/>
    <row r="27" spans="1:17" s="20" customFormat="1" ht="12" customHeight="1" x14ac:dyDescent="0.2"/>
    <row r="28" spans="1:17" s="20" customFormat="1" ht="12" customHeight="1" x14ac:dyDescent="0.2"/>
    <row r="29" spans="1:17" s="20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17:H17 N17:Q17" formulaRange="1"/>
    <ignoredError sqref="I17:M17" formula="1" formulaRange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AD78A-C48C-4A53-9A1D-4AF750583498}">
  <dimension ref="A1:Q33"/>
  <sheetViews>
    <sheetView showGridLines="0" zoomScale="140" zoomScaleNormal="140" workbookViewId="0">
      <selection activeCell="G1" sqref="G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367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59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114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40" t="s">
        <v>330</v>
      </c>
    </row>
    <row r="5" spans="1:17" s="20" customFormat="1" ht="12" customHeight="1" x14ac:dyDescent="0.2">
      <c r="A5" s="50" t="s">
        <v>287</v>
      </c>
      <c r="B5" s="107">
        <v>27</v>
      </c>
      <c r="C5" s="107">
        <v>17</v>
      </c>
      <c r="D5" s="107">
        <v>16</v>
      </c>
      <c r="E5" s="46">
        <f>D5/C5-1</f>
        <v>-5.8823529411764719E-2</v>
      </c>
      <c r="F5" s="107">
        <v>61</v>
      </c>
      <c r="G5" s="107">
        <v>40</v>
      </c>
      <c r="H5" s="107">
        <v>35</v>
      </c>
      <c r="I5" s="46">
        <f>H5/G5-1</f>
        <v>-0.125</v>
      </c>
      <c r="J5" s="107">
        <v>813</v>
      </c>
      <c r="K5" s="107">
        <v>570</v>
      </c>
      <c r="L5" s="107">
        <v>737</v>
      </c>
      <c r="M5" s="46">
        <f>L5/K5-1</f>
        <v>0.2929824561403509</v>
      </c>
      <c r="N5" s="62">
        <f t="shared" ref="N5:P11" si="0">B5+F5+J5</f>
        <v>901</v>
      </c>
      <c r="O5" s="45">
        <f t="shared" si="0"/>
        <v>627</v>
      </c>
      <c r="P5" s="45">
        <f t="shared" si="0"/>
        <v>788</v>
      </c>
      <c r="Q5" s="63">
        <f>P5/O5-1</f>
        <v>0.25677830940988833</v>
      </c>
    </row>
    <row r="6" spans="1:17" s="20" customFormat="1" ht="12" customHeight="1" x14ac:dyDescent="0.2">
      <c r="A6" s="50" t="s">
        <v>288</v>
      </c>
      <c r="B6" s="107">
        <v>24</v>
      </c>
      <c r="C6" s="107">
        <v>16</v>
      </c>
      <c r="D6" s="107">
        <v>19</v>
      </c>
      <c r="E6" s="46">
        <f t="shared" ref="E6" si="1">D6/C6-1</f>
        <v>0.1875</v>
      </c>
      <c r="F6" s="107">
        <v>72</v>
      </c>
      <c r="G6" s="107">
        <v>53</v>
      </c>
      <c r="H6" s="107">
        <v>63</v>
      </c>
      <c r="I6" s="46">
        <f t="shared" ref="I6" si="2">H6/G6-1</f>
        <v>0.18867924528301883</v>
      </c>
      <c r="J6" s="107">
        <v>843</v>
      </c>
      <c r="K6" s="107">
        <v>632</v>
      </c>
      <c r="L6" s="107">
        <v>666</v>
      </c>
      <c r="M6" s="46">
        <f t="shared" ref="M6" si="3">L6/K6-1</f>
        <v>5.3797468354430444E-2</v>
      </c>
      <c r="N6" s="62">
        <f t="shared" si="0"/>
        <v>939</v>
      </c>
      <c r="O6" s="45">
        <f t="shared" si="0"/>
        <v>701</v>
      </c>
      <c r="P6" s="45">
        <f t="shared" si="0"/>
        <v>748</v>
      </c>
      <c r="Q6" s="63">
        <f t="shared" ref="Q6" si="4">P6/O6-1</f>
        <v>6.7047075606276652E-2</v>
      </c>
    </row>
    <row r="7" spans="1:17" s="20" customFormat="1" ht="12" customHeight="1" x14ac:dyDescent="0.2">
      <c r="A7" s="50" t="s">
        <v>289</v>
      </c>
      <c r="B7" s="107">
        <v>13</v>
      </c>
      <c r="C7" s="107">
        <v>16</v>
      </c>
      <c r="D7" s="107">
        <v>8</v>
      </c>
      <c r="E7" s="46">
        <f t="shared" ref="E7:E12" si="5">D7/C7-1</f>
        <v>-0.5</v>
      </c>
      <c r="F7" s="107">
        <v>62</v>
      </c>
      <c r="G7" s="107">
        <v>51</v>
      </c>
      <c r="H7" s="107">
        <v>58</v>
      </c>
      <c r="I7" s="46">
        <f>H7/G7-1</f>
        <v>0.13725490196078427</v>
      </c>
      <c r="J7" s="107">
        <v>867</v>
      </c>
      <c r="K7" s="107">
        <v>607</v>
      </c>
      <c r="L7" s="107">
        <v>759</v>
      </c>
      <c r="M7" s="46">
        <f>L7/K7-1</f>
        <v>0.25041186161449747</v>
      </c>
      <c r="N7" s="62">
        <f t="shared" si="0"/>
        <v>942</v>
      </c>
      <c r="O7" s="45">
        <f t="shared" si="0"/>
        <v>674</v>
      </c>
      <c r="P7" s="45">
        <f t="shared" si="0"/>
        <v>825</v>
      </c>
      <c r="Q7" s="63">
        <f>P7/O7-1</f>
        <v>0.22403560830860525</v>
      </c>
    </row>
    <row r="8" spans="1:17" s="20" customFormat="1" ht="12" customHeight="1" x14ac:dyDescent="0.2">
      <c r="A8" s="50" t="s">
        <v>290</v>
      </c>
      <c r="B8" s="107">
        <v>20</v>
      </c>
      <c r="C8" s="107">
        <v>18</v>
      </c>
      <c r="D8" s="107">
        <v>12</v>
      </c>
      <c r="E8" s="46">
        <f t="shared" si="5"/>
        <v>-0.33333333333333337</v>
      </c>
      <c r="F8" s="107">
        <v>75</v>
      </c>
      <c r="G8" s="107">
        <v>46</v>
      </c>
      <c r="H8" s="107">
        <v>50</v>
      </c>
      <c r="I8" s="46">
        <f>H8/G8-1</f>
        <v>8.6956521739130377E-2</v>
      </c>
      <c r="J8" s="107">
        <v>907</v>
      </c>
      <c r="K8" s="107">
        <v>583</v>
      </c>
      <c r="L8" s="107">
        <v>700</v>
      </c>
      <c r="M8" s="46">
        <f>L8/K8-1</f>
        <v>0.20068610634648376</v>
      </c>
      <c r="N8" s="62">
        <f t="shared" si="0"/>
        <v>1002</v>
      </c>
      <c r="O8" s="45">
        <f t="shared" si="0"/>
        <v>647</v>
      </c>
      <c r="P8" s="45">
        <f t="shared" si="0"/>
        <v>762</v>
      </c>
      <c r="Q8" s="63">
        <f>P8/O8-1</f>
        <v>0.17774343122101999</v>
      </c>
    </row>
    <row r="9" spans="1:17" s="20" customFormat="1" ht="12" customHeight="1" x14ac:dyDescent="0.2">
      <c r="A9" s="50" t="s">
        <v>291</v>
      </c>
      <c r="B9" s="107">
        <v>28</v>
      </c>
      <c r="C9" s="107">
        <v>12</v>
      </c>
      <c r="D9" s="107">
        <v>22</v>
      </c>
      <c r="E9" s="46">
        <f t="shared" si="5"/>
        <v>0.83333333333333326</v>
      </c>
      <c r="F9" s="107">
        <v>76</v>
      </c>
      <c r="G9" s="107">
        <v>52</v>
      </c>
      <c r="H9" s="107">
        <v>67</v>
      </c>
      <c r="I9" s="46">
        <f>H9/G9-1</f>
        <v>0.28846153846153855</v>
      </c>
      <c r="J9" s="107">
        <v>935</v>
      </c>
      <c r="K9" s="107">
        <v>673</v>
      </c>
      <c r="L9" s="107">
        <v>749</v>
      </c>
      <c r="M9" s="46">
        <f>L9/K9-1</f>
        <v>0.11292719167904908</v>
      </c>
      <c r="N9" s="62">
        <f t="shared" si="0"/>
        <v>1039</v>
      </c>
      <c r="O9" s="45">
        <f t="shared" si="0"/>
        <v>737</v>
      </c>
      <c r="P9" s="45">
        <f t="shared" si="0"/>
        <v>838</v>
      </c>
      <c r="Q9" s="63">
        <f>P9/O9-1</f>
        <v>0.13704206241519667</v>
      </c>
    </row>
    <row r="10" spans="1:17" s="20" customFormat="1" ht="12" customHeight="1" x14ac:dyDescent="0.2">
      <c r="A10" s="50" t="s">
        <v>53</v>
      </c>
      <c r="B10" s="107">
        <v>16</v>
      </c>
      <c r="C10" s="107">
        <v>14</v>
      </c>
      <c r="D10" s="107">
        <v>18</v>
      </c>
      <c r="E10" s="46">
        <f t="shared" si="5"/>
        <v>0.28571428571428581</v>
      </c>
      <c r="F10" s="107">
        <v>63</v>
      </c>
      <c r="G10" s="107">
        <v>40</v>
      </c>
      <c r="H10" s="107">
        <v>43</v>
      </c>
      <c r="I10" s="46">
        <f t="shared" ref="I10" si="6">H10/G10-1</f>
        <v>7.4999999999999956E-2</v>
      </c>
      <c r="J10" s="107">
        <v>604</v>
      </c>
      <c r="K10" s="107">
        <v>363</v>
      </c>
      <c r="L10" s="107">
        <v>484</v>
      </c>
      <c r="M10" s="46">
        <f t="shared" ref="M10" si="7">L10/K10-1</f>
        <v>0.33333333333333326</v>
      </c>
      <c r="N10" s="62">
        <f t="shared" si="0"/>
        <v>683</v>
      </c>
      <c r="O10" s="45">
        <f t="shared" si="0"/>
        <v>417</v>
      </c>
      <c r="P10" s="45">
        <f t="shared" si="0"/>
        <v>545</v>
      </c>
      <c r="Q10" s="63">
        <f t="shared" ref="Q10" si="8">P10/O10-1</f>
        <v>0.30695443645083942</v>
      </c>
    </row>
    <row r="11" spans="1:17" s="20" customFormat="1" ht="12" customHeight="1" x14ac:dyDescent="0.2">
      <c r="A11" s="50" t="s">
        <v>54</v>
      </c>
      <c r="B11" s="107">
        <v>12</v>
      </c>
      <c r="C11" s="107">
        <v>7</v>
      </c>
      <c r="D11" s="107">
        <v>12</v>
      </c>
      <c r="E11" s="46">
        <f t="shared" si="5"/>
        <v>0.71428571428571419</v>
      </c>
      <c r="F11" s="107">
        <v>41</v>
      </c>
      <c r="G11" s="107">
        <v>24</v>
      </c>
      <c r="H11" s="107">
        <v>34</v>
      </c>
      <c r="I11" s="46">
        <f>H11/G11-1</f>
        <v>0.41666666666666674</v>
      </c>
      <c r="J11" s="107">
        <v>422</v>
      </c>
      <c r="K11" s="107">
        <v>289</v>
      </c>
      <c r="L11" s="107">
        <v>397</v>
      </c>
      <c r="M11" s="46">
        <f>L11/K11-1</f>
        <v>0.37370242214532867</v>
      </c>
      <c r="N11" s="62">
        <f t="shared" si="0"/>
        <v>475</v>
      </c>
      <c r="O11" s="45">
        <f t="shared" si="0"/>
        <v>320</v>
      </c>
      <c r="P11" s="45">
        <f t="shared" si="0"/>
        <v>443</v>
      </c>
      <c r="Q11" s="63">
        <f>P11/O11-1</f>
        <v>0.38437499999999991</v>
      </c>
    </row>
    <row r="12" spans="1:17" s="20" customFormat="1" ht="12" customHeight="1" x14ac:dyDescent="0.2">
      <c r="A12" s="54" t="s">
        <v>0</v>
      </c>
      <c r="B12" s="55">
        <f>SUM(B5:B11)</f>
        <v>140</v>
      </c>
      <c r="C12" s="56">
        <f t="shared" ref="C12:D12" si="9">SUM(C5:C11)</f>
        <v>100</v>
      </c>
      <c r="D12" s="56">
        <f t="shared" si="9"/>
        <v>107</v>
      </c>
      <c r="E12" s="57">
        <f t="shared" si="5"/>
        <v>7.0000000000000062E-2</v>
      </c>
      <c r="F12" s="55">
        <f t="shared" ref="F12:H12" si="10">SUM(F5:F11)</f>
        <v>450</v>
      </c>
      <c r="G12" s="56">
        <f t="shared" si="10"/>
        <v>306</v>
      </c>
      <c r="H12" s="56">
        <f t="shared" si="10"/>
        <v>350</v>
      </c>
      <c r="I12" s="57">
        <f>H12/G12-1</f>
        <v>0.14379084967320255</v>
      </c>
      <c r="J12" s="55">
        <f t="shared" ref="J12:L12" si="11">SUM(J5:J11)</f>
        <v>5391</v>
      </c>
      <c r="K12" s="56">
        <f t="shared" si="11"/>
        <v>3717</v>
      </c>
      <c r="L12" s="56">
        <f t="shared" si="11"/>
        <v>4492</v>
      </c>
      <c r="M12" s="57">
        <f>L12/K12-1</f>
        <v>0.20850147968792032</v>
      </c>
      <c r="N12" s="55">
        <f t="shared" ref="N12:P12" si="12">SUM(N5:N11)</f>
        <v>5981</v>
      </c>
      <c r="O12" s="56">
        <f t="shared" si="12"/>
        <v>4123</v>
      </c>
      <c r="P12" s="56">
        <f t="shared" si="12"/>
        <v>4949</v>
      </c>
      <c r="Q12" s="64">
        <f>P12/O12-1</f>
        <v>0.20033955857385388</v>
      </c>
    </row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72" orientation="portrait" r:id="rId1"/>
  <ignoredErrors>
    <ignoredError sqref="B12:D12 N12:Q12" formulaRange="1"/>
    <ignoredError sqref="E12:M12" formula="1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186DB-1BE8-4E22-A769-24D3A593E1AA}">
  <dimension ref="A1:Q33"/>
  <sheetViews>
    <sheetView showGridLines="0" zoomScale="120" zoomScaleNormal="120" workbookViewId="0">
      <selection activeCell="H1" sqref="H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368</v>
      </c>
      <c r="B1" s="12"/>
      <c r="C1" s="12"/>
      <c r="D1" s="12"/>
      <c r="E1" s="12"/>
      <c r="F1" s="12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60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114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229</v>
      </c>
      <c r="B5" s="107">
        <v>7</v>
      </c>
      <c r="C5" s="107">
        <v>7</v>
      </c>
      <c r="D5" s="107">
        <v>2</v>
      </c>
      <c r="E5" s="46">
        <f>D5/C5-1</f>
        <v>-0.7142857142857143</v>
      </c>
      <c r="F5" s="107">
        <v>7</v>
      </c>
      <c r="G5" s="107">
        <v>9</v>
      </c>
      <c r="H5" s="107">
        <v>7</v>
      </c>
      <c r="I5" s="46">
        <f>H5/G5-1</f>
        <v>-0.22222222222222221</v>
      </c>
      <c r="J5" s="107">
        <v>84</v>
      </c>
      <c r="K5" s="107">
        <v>49</v>
      </c>
      <c r="L5" s="107">
        <v>76</v>
      </c>
      <c r="M5" s="46">
        <f>L5/K5-1</f>
        <v>0.55102040816326525</v>
      </c>
      <c r="N5" s="62">
        <f t="shared" ref="N5:P12" si="0">B5+F5+J5</f>
        <v>98</v>
      </c>
      <c r="O5" s="45">
        <f t="shared" si="0"/>
        <v>65</v>
      </c>
      <c r="P5" s="45">
        <f t="shared" si="0"/>
        <v>85</v>
      </c>
      <c r="Q5" s="63">
        <f>P5/O5-1</f>
        <v>0.30769230769230771</v>
      </c>
    </row>
    <row r="6" spans="1:17" s="20" customFormat="1" ht="12" customHeight="1" x14ac:dyDescent="0.2">
      <c r="A6" s="50" t="s">
        <v>230</v>
      </c>
      <c r="B6" s="107">
        <v>2</v>
      </c>
      <c r="C6" s="107">
        <v>0</v>
      </c>
      <c r="D6" s="107">
        <v>7</v>
      </c>
      <c r="E6" s="46" t="s">
        <v>62</v>
      </c>
      <c r="F6" s="107">
        <v>8</v>
      </c>
      <c r="G6" s="107">
        <v>3</v>
      </c>
      <c r="H6" s="107">
        <v>10</v>
      </c>
      <c r="I6" s="46">
        <f t="shared" ref="I6" si="1">H6/G6-1</f>
        <v>2.3333333333333335</v>
      </c>
      <c r="J6" s="107">
        <v>36</v>
      </c>
      <c r="K6" s="107">
        <v>16</v>
      </c>
      <c r="L6" s="107">
        <v>36</v>
      </c>
      <c r="M6" s="46">
        <f t="shared" ref="M6" si="2">L6/K6-1</f>
        <v>1.25</v>
      </c>
      <c r="N6" s="62">
        <f t="shared" si="0"/>
        <v>46</v>
      </c>
      <c r="O6" s="45">
        <f t="shared" si="0"/>
        <v>19</v>
      </c>
      <c r="P6" s="45">
        <f t="shared" si="0"/>
        <v>53</v>
      </c>
      <c r="Q6" s="63">
        <f>P6/O6-1</f>
        <v>1.7894736842105261</v>
      </c>
    </row>
    <row r="7" spans="1:17" s="20" customFormat="1" ht="12" customHeight="1" x14ac:dyDescent="0.2">
      <c r="A7" s="50" t="s">
        <v>231</v>
      </c>
      <c r="B7" s="107">
        <v>7</v>
      </c>
      <c r="C7" s="107">
        <v>10</v>
      </c>
      <c r="D7" s="107">
        <v>19</v>
      </c>
      <c r="E7" s="46">
        <f>D7/C7-1</f>
        <v>0.89999999999999991</v>
      </c>
      <c r="F7" s="107">
        <v>54</v>
      </c>
      <c r="G7" s="107">
        <v>32</v>
      </c>
      <c r="H7" s="107">
        <v>39</v>
      </c>
      <c r="I7" s="46">
        <f>H7/G7-1</f>
        <v>0.21875</v>
      </c>
      <c r="J7" s="107">
        <v>561</v>
      </c>
      <c r="K7" s="107">
        <v>407</v>
      </c>
      <c r="L7" s="107">
        <v>462</v>
      </c>
      <c r="M7" s="46">
        <f>L7/K7-1</f>
        <v>0.13513513513513509</v>
      </c>
      <c r="N7" s="62">
        <f t="shared" si="0"/>
        <v>622</v>
      </c>
      <c r="O7" s="45">
        <f t="shared" si="0"/>
        <v>449</v>
      </c>
      <c r="P7" s="45">
        <f t="shared" si="0"/>
        <v>520</v>
      </c>
      <c r="Q7" s="63">
        <f>P7/O7-1</f>
        <v>0.15812917594654796</v>
      </c>
    </row>
    <row r="8" spans="1:17" s="20" customFormat="1" ht="12" customHeight="1" x14ac:dyDescent="0.2">
      <c r="A8" s="50" t="s">
        <v>232</v>
      </c>
      <c r="B8" s="107">
        <v>21</v>
      </c>
      <c r="C8" s="107">
        <v>13</v>
      </c>
      <c r="D8" s="107">
        <v>15</v>
      </c>
      <c r="E8" s="46">
        <f>D8/C8-1</f>
        <v>0.15384615384615374</v>
      </c>
      <c r="F8" s="107">
        <v>68</v>
      </c>
      <c r="G8" s="107">
        <v>51</v>
      </c>
      <c r="H8" s="107">
        <v>56</v>
      </c>
      <c r="I8" s="46">
        <f>H8/G8-1</f>
        <v>9.8039215686274606E-2</v>
      </c>
      <c r="J8" s="107">
        <v>969</v>
      </c>
      <c r="K8" s="107">
        <v>795</v>
      </c>
      <c r="L8" s="107">
        <v>844</v>
      </c>
      <c r="M8" s="46">
        <f>L8/K8-1</f>
        <v>6.163522012578615E-2</v>
      </c>
      <c r="N8" s="62">
        <f t="shared" si="0"/>
        <v>1058</v>
      </c>
      <c r="O8" s="45">
        <f t="shared" si="0"/>
        <v>859</v>
      </c>
      <c r="P8" s="45">
        <f t="shared" si="0"/>
        <v>915</v>
      </c>
      <c r="Q8" s="63">
        <f>P8/O8-1</f>
        <v>6.5192083818393476E-2</v>
      </c>
    </row>
    <row r="9" spans="1:17" s="20" customFormat="1" ht="12" customHeight="1" x14ac:dyDescent="0.2">
      <c r="A9" s="50" t="s">
        <v>233</v>
      </c>
      <c r="B9" s="107">
        <v>14</v>
      </c>
      <c r="C9" s="107">
        <v>16</v>
      </c>
      <c r="D9" s="107">
        <v>9</v>
      </c>
      <c r="E9" s="46">
        <f>D9/C9-1</f>
        <v>-0.4375</v>
      </c>
      <c r="F9" s="107">
        <v>63</v>
      </c>
      <c r="G9" s="107">
        <v>39</v>
      </c>
      <c r="H9" s="107">
        <v>51</v>
      </c>
      <c r="I9" s="46">
        <f>H9/G9-1</f>
        <v>0.30769230769230771</v>
      </c>
      <c r="J9" s="107">
        <v>893</v>
      </c>
      <c r="K9" s="107">
        <v>641</v>
      </c>
      <c r="L9" s="107">
        <v>711</v>
      </c>
      <c r="M9" s="46">
        <f>L9/K9-1</f>
        <v>0.10920436817472701</v>
      </c>
      <c r="N9" s="62">
        <f t="shared" si="0"/>
        <v>970</v>
      </c>
      <c r="O9" s="45">
        <f t="shared" si="0"/>
        <v>696</v>
      </c>
      <c r="P9" s="45">
        <f t="shared" si="0"/>
        <v>771</v>
      </c>
      <c r="Q9" s="63">
        <f>P9/O9-1</f>
        <v>0.10775862068965525</v>
      </c>
    </row>
    <row r="10" spans="1:17" s="20" customFormat="1" ht="12" customHeight="1" x14ac:dyDescent="0.2">
      <c r="A10" s="50" t="s">
        <v>234</v>
      </c>
      <c r="B10" s="107">
        <v>29</v>
      </c>
      <c r="C10" s="107">
        <v>24</v>
      </c>
      <c r="D10" s="107">
        <v>15</v>
      </c>
      <c r="E10" s="46">
        <f t="shared" ref="E10" si="3">D10/C10-1</f>
        <v>-0.375</v>
      </c>
      <c r="F10" s="107">
        <v>77</v>
      </c>
      <c r="G10" s="107">
        <v>81</v>
      </c>
      <c r="H10" s="107">
        <v>67</v>
      </c>
      <c r="I10" s="46">
        <f t="shared" ref="I10" si="4">H10/G10-1</f>
        <v>-0.1728395061728395</v>
      </c>
      <c r="J10" s="45">
        <v>1148</v>
      </c>
      <c r="K10" s="107">
        <v>830</v>
      </c>
      <c r="L10" s="45">
        <v>1021</v>
      </c>
      <c r="M10" s="46">
        <f t="shared" ref="M10" si="5">L10/K10-1</f>
        <v>0.23012048192771095</v>
      </c>
      <c r="N10" s="62">
        <f t="shared" si="0"/>
        <v>1254</v>
      </c>
      <c r="O10" s="45">
        <f t="shared" si="0"/>
        <v>935</v>
      </c>
      <c r="P10" s="45">
        <f t="shared" si="0"/>
        <v>1103</v>
      </c>
      <c r="Q10" s="63">
        <f t="shared" ref="Q10" si="6">P10/O10-1</f>
        <v>0.17967914438502675</v>
      </c>
    </row>
    <row r="11" spans="1:17" s="20" customFormat="1" ht="12" customHeight="1" x14ac:dyDescent="0.2">
      <c r="A11" s="50" t="s">
        <v>235</v>
      </c>
      <c r="B11" s="107">
        <v>45</v>
      </c>
      <c r="C11" s="107">
        <v>26</v>
      </c>
      <c r="D11" s="107">
        <v>31</v>
      </c>
      <c r="E11" s="46">
        <f>D11/C11-1</f>
        <v>0.19230769230769229</v>
      </c>
      <c r="F11" s="107">
        <v>129</v>
      </c>
      <c r="G11" s="107">
        <v>69</v>
      </c>
      <c r="H11" s="107">
        <v>92</v>
      </c>
      <c r="I11" s="46">
        <f>H11/G11-1</f>
        <v>0.33333333333333326</v>
      </c>
      <c r="J11" s="45">
        <v>1357</v>
      </c>
      <c r="K11" s="107">
        <v>782</v>
      </c>
      <c r="L11" s="45">
        <v>1056</v>
      </c>
      <c r="M11" s="46">
        <f>L11/K11-1</f>
        <v>0.35038363171355491</v>
      </c>
      <c r="N11" s="62">
        <f t="shared" si="0"/>
        <v>1531</v>
      </c>
      <c r="O11" s="45">
        <f t="shared" si="0"/>
        <v>877</v>
      </c>
      <c r="P11" s="45">
        <f t="shared" si="0"/>
        <v>1179</v>
      </c>
      <c r="Q11" s="63">
        <f>P11/O11-1</f>
        <v>0.34435575826681863</v>
      </c>
    </row>
    <row r="12" spans="1:17" s="20" customFormat="1" ht="12" customHeight="1" x14ac:dyDescent="0.2">
      <c r="A12" s="50" t="s">
        <v>236</v>
      </c>
      <c r="B12" s="107">
        <v>15</v>
      </c>
      <c r="C12" s="107">
        <v>4</v>
      </c>
      <c r="D12" s="107">
        <v>9</v>
      </c>
      <c r="E12" s="46">
        <f>D12/C12-1</f>
        <v>1.25</v>
      </c>
      <c r="F12" s="107">
        <v>44</v>
      </c>
      <c r="G12" s="107">
        <v>22</v>
      </c>
      <c r="H12" s="107">
        <v>28</v>
      </c>
      <c r="I12" s="46">
        <f>H12/G12-1</f>
        <v>0.27272727272727271</v>
      </c>
      <c r="J12" s="107">
        <v>343</v>
      </c>
      <c r="K12" s="107">
        <v>197</v>
      </c>
      <c r="L12" s="107">
        <v>286</v>
      </c>
      <c r="M12" s="46">
        <f>L12/K12-1</f>
        <v>0.4517766497461928</v>
      </c>
      <c r="N12" s="62">
        <f t="shared" si="0"/>
        <v>402</v>
      </c>
      <c r="O12" s="45">
        <f t="shared" si="0"/>
        <v>223</v>
      </c>
      <c r="P12" s="45">
        <f t="shared" si="0"/>
        <v>323</v>
      </c>
      <c r="Q12" s="63">
        <f>P12/O12-1</f>
        <v>0.44843049327354256</v>
      </c>
    </row>
    <row r="13" spans="1:17" s="20" customFormat="1" ht="12" customHeight="1" x14ac:dyDescent="0.2">
      <c r="A13" s="54" t="s">
        <v>0</v>
      </c>
      <c r="B13" s="55">
        <f>SUM(B5:B12)</f>
        <v>140</v>
      </c>
      <c r="C13" s="56">
        <f t="shared" ref="C13:D13" si="7">SUM(C5:C12)</f>
        <v>100</v>
      </c>
      <c r="D13" s="56">
        <f t="shared" si="7"/>
        <v>107</v>
      </c>
      <c r="E13" s="57">
        <f>D13/C13-1</f>
        <v>7.0000000000000062E-2</v>
      </c>
      <c r="F13" s="55">
        <f t="shared" ref="F13:H13" si="8">SUM(F5:F12)</f>
        <v>450</v>
      </c>
      <c r="G13" s="56">
        <f t="shared" si="8"/>
        <v>306</v>
      </c>
      <c r="H13" s="56">
        <f t="shared" si="8"/>
        <v>350</v>
      </c>
      <c r="I13" s="57">
        <f>H13/G13-1</f>
        <v>0.14379084967320255</v>
      </c>
      <c r="J13" s="55">
        <f t="shared" ref="J13:L13" si="9">SUM(J5:J12)</f>
        <v>5391</v>
      </c>
      <c r="K13" s="56">
        <f t="shared" si="9"/>
        <v>3717</v>
      </c>
      <c r="L13" s="56">
        <f t="shared" si="9"/>
        <v>4492</v>
      </c>
      <c r="M13" s="57">
        <f>L13/K13-1</f>
        <v>0.20850147968792032</v>
      </c>
      <c r="N13" s="55">
        <f t="shared" ref="N13:P13" si="10">SUM(N5:N12)</f>
        <v>5981</v>
      </c>
      <c r="O13" s="56">
        <f t="shared" si="10"/>
        <v>4123</v>
      </c>
      <c r="P13" s="56">
        <f t="shared" si="10"/>
        <v>4949</v>
      </c>
      <c r="Q13" s="64">
        <f>P13/O13-1</f>
        <v>0.20033955857385388</v>
      </c>
    </row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13:H13" formulaRange="1"/>
    <ignoredError sqref="I13:M13" formula="1" formulaRange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BFFFF-C5C8-4A8F-AB17-419E2494A6DD}">
  <dimension ref="A1:Q33"/>
  <sheetViews>
    <sheetView showGridLines="0" zoomScale="130" zoomScaleNormal="130" workbookViewId="0">
      <selection activeCell="H1" sqref="H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369</v>
      </c>
      <c r="B1" s="12"/>
      <c r="C1" s="12"/>
      <c r="D1" s="12"/>
      <c r="E1" s="12"/>
      <c r="F1" s="12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161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114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63</v>
      </c>
      <c r="B5" s="107">
        <v>126</v>
      </c>
      <c r="C5" s="107">
        <v>92</v>
      </c>
      <c r="D5" s="107">
        <v>87</v>
      </c>
      <c r="E5" s="46">
        <f>D5/C5-1</f>
        <v>-5.4347826086956541E-2</v>
      </c>
      <c r="F5" s="107">
        <v>372</v>
      </c>
      <c r="G5" s="107">
        <v>277</v>
      </c>
      <c r="H5" s="107">
        <v>293</v>
      </c>
      <c r="I5" s="46">
        <f>H5/G5-1</f>
        <v>5.7761732851985492E-2</v>
      </c>
      <c r="J5" s="45">
        <v>4424</v>
      </c>
      <c r="K5" s="45">
        <v>3306</v>
      </c>
      <c r="L5" s="45">
        <v>3766</v>
      </c>
      <c r="M5" s="46">
        <f>L5/K5-1</f>
        <v>0.13914095583787045</v>
      </c>
      <c r="N5" s="62">
        <f t="shared" ref="N5:P11" si="0">B5+F5+J5</f>
        <v>4922</v>
      </c>
      <c r="O5" s="45">
        <f t="shared" si="0"/>
        <v>3675</v>
      </c>
      <c r="P5" s="45">
        <f t="shared" si="0"/>
        <v>4146</v>
      </c>
      <c r="Q5" s="63">
        <f>P5/O5-1</f>
        <v>0.12816326530612243</v>
      </c>
    </row>
    <row r="6" spans="1:17" s="20" customFormat="1" ht="12" customHeight="1" x14ac:dyDescent="0.2">
      <c r="A6" s="50" t="s">
        <v>64</v>
      </c>
      <c r="B6" s="107">
        <v>13</v>
      </c>
      <c r="C6" s="107">
        <v>8</v>
      </c>
      <c r="D6" s="107">
        <v>18</v>
      </c>
      <c r="E6" s="46">
        <f t="shared" ref="E6" si="1">D6/C6-1</f>
        <v>1.25</v>
      </c>
      <c r="F6" s="107">
        <v>75</v>
      </c>
      <c r="G6" s="107">
        <v>28</v>
      </c>
      <c r="H6" s="107">
        <v>57</v>
      </c>
      <c r="I6" s="46">
        <f t="shared" ref="I6" si="2">H6/G6-1</f>
        <v>1.0357142857142856</v>
      </c>
      <c r="J6" s="107">
        <v>928</v>
      </c>
      <c r="K6" s="107">
        <v>382</v>
      </c>
      <c r="L6" s="107">
        <v>703</v>
      </c>
      <c r="M6" s="46">
        <f t="shared" ref="M6" si="3">L6/K6-1</f>
        <v>0.84031413612565453</v>
      </c>
      <c r="N6" s="62">
        <f t="shared" si="0"/>
        <v>1016</v>
      </c>
      <c r="O6" s="45">
        <f t="shared" si="0"/>
        <v>418</v>
      </c>
      <c r="P6" s="45">
        <f t="shared" si="0"/>
        <v>778</v>
      </c>
      <c r="Q6" s="63">
        <f t="shared" ref="Q6" si="4">P6/O6-1</f>
        <v>0.86124401913875603</v>
      </c>
    </row>
    <row r="7" spans="1:17" s="20" customFormat="1" ht="12" customHeight="1" x14ac:dyDescent="0.2">
      <c r="A7" s="50" t="s">
        <v>65</v>
      </c>
      <c r="B7" s="107">
        <v>0</v>
      </c>
      <c r="C7" s="107">
        <v>0</v>
      </c>
      <c r="D7" s="107">
        <v>2</v>
      </c>
      <c r="E7" s="46" t="s">
        <v>62</v>
      </c>
      <c r="F7" s="107">
        <v>1</v>
      </c>
      <c r="G7" s="107">
        <v>1</v>
      </c>
      <c r="H7" s="107">
        <v>0</v>
      </c>
      <c r="I7" s="46">
        <f>H7/G7-1</f>
        <v>-1</v>
      </c>
      <c r="J7" s="107">
        <v>18</v>
      </c>
      <c r="K7" s="107">
        <v>14</v>
      </c>
      <c r="L7" s="107">
        <v>7</v>
      </c>
      <c r="M7" s="46">
        <f>L7/K7-1</f>
        <v>-0.5</v>
      </c>
      <c r="N7" s="62">
        <f t="shared" si="0"/>
        <v>19</v>
      </c>
      <c r="O7" s="45">
        <f t="shared" si="0"/>
        <v>15</v>
      </c>
      <c r="P7" s="45">
        <f t="shared" si="0"/>
        <v>9</v>
      </c>
      <c r="Q7" s="63">
        <f>P7/O7-1</f>
        <v>-0.4</v>
      </c>
    </row>
    <row r="8" spans="1:17" s="20" customFormat="1" ht="12" customHeight="1" x14ac:dyDescent="0.2">
      <c r="A8" s="50" t="s">
        <v>292</v>
      </c>
      <c r="B8" s="107">
        <v>1</v>
      </c>
      <c r="C8" s="107">
        <v>0</v>
      </c>
      <c r="D8" s="107">
        <v>0</v>
      </c>
      <c r="E8" s="46" t="s">
        <v>62</v>
      </c>
      <c r="F8" s="107">
        <v>1</v>
      </c>
      <c r="G8" s="107">
        <v>0</v>
      </c>
      <c r="H8" s="107">
        <v>0</v>
      </c>
      <c r="I8" s="46" t="s">
        <v>62</v>
      </c>
      <c r="J8" s="107">
        <v>7</v>
      </c>
      <c r="K8" s="107">
        <v>2</v>
      </c>
      <c r="L8" s="107">
        <v>2</v>
      </c>
      <c r="M8" s="46">
        <f>L8/K8-1</f>
        <v>0</v>
      </c>
      <c r="N8" s="62">
        <f t="shared" si="0"/>
        <v>9</v>
      </c>
      <c r="O8" s="45">
        <f t="shared" si="0"/>
        <v>2</v>
      </c>
      <c r="P8" s="45">
        <f t="shared" si="0"/>
        <v>2</v>
      </c>
      <c r="Q8" s="63">
        <f>P8/O8-1</f>
        <v>0</v>
      </c>
    </row>
    <row r="9" spans="1:17" s="20" customFormat="1" ht="12" customHeight="1" x14ac:dyDescent="0.2">
      <c r="A9" s="50" t="s">
        <v>67</v>
      </c>
      <c r="B9" s="107">
        <v>0</v>
      </c>
      <c r="C9" s="107">
        <v>0</v>
      </c>
      <c r="D9" s="107">
        <v>0</v>
      </c>
      <c r="E9" s="46" t="s">
        <v>62</v>
      </c>
      <c r="F9" s="107">
        <v>0</v>
      </c>
      <c r="G9" s="107">
        <v>0</v>
      </c>
      <c r="H9" s="107">
        <v>0</v>
      </c>
      <c r="I9" s="46" t="s">
        <v>62</v>
      </c>
      <c r="J9" s="107">
        <v>1</v>
      </c>
      <c r="K9" s="107">
        <v>0</v>
      </c>
      <c r="L9" s="107">
        <v>0</v>
      </c>
      <c r="M9" s="46" t="s">
        <v>62</v>
      </c>
      <c r="N9" s="62">
        <f t="shared" si="0"/>
        <v>1</v>
      </c>
      <c r="O9" s="45">
        <f t="shared" si="0"/>
        <v>0</v>
      </c>
      <c r="P9" s="45">
        <f t="shared" si="0"/>
        <v>0</v>
      </c>
      <c r="Q9" s="63" t="s">
        <v>62</v>
      </c>
    </row>
    <row r="10" spans="1:17" s="20" customFormat="1" ht="12" customHeight="1" x14ac:dyDescent="0.2">
      <c r="A10" s="50" t="s">
        <v>68</v>
      </c>
      <c r="B10" s="107">
        <v>0</v>
      </c>
      <c r="C10" s="107">
        <v>0</v>
      </c>
      <c r="D10" s="107">
        <v>0</v>
      </c>
      <c r="E10" s="46" t="s">
        <v>62</v>
      </c>
      <c r="F10" s="107">
        <v>1</v>
      </c>
      <c r="G10" s="107">
        <v>0</v>
      </c>
      <c r="H10" s="107">
        <v>0</v>
      </c>
      <c r="I10" s="46" t="s">
        <v>62</v>
      </c>
      <c r="J10" s="107">
        <v>0</v>
      </c>
      <c r="K10" s="107">
        <v>0</v>
      </c>
      <c r="L10" s="107">
        <v>0</v>
      </c>
      <c r="M10" s="46" t="s">
        <v>62</v>
      </c>
      <c r="N10" s="62">
        <f t="shared" si="0"/>
        <v>1</v>
      </c>
      <c r="O10" s="45">
        <f t="shared" si="0"/>
        <v>0</v>
      </c>
      <c r="P10" s="45">
        <f t="shared" si="0"/>
        <v>0</v>
      </c>
      <c r="Q10" s="63" t="s">
        <v>62</v>
      </c>
    </row>
    <row r="11" spans="1:17" s="20" customFormat="1" ht="12" customHeight="1" x14ac:dyDescent="0.2">
      <c r="A11" s="50" t="s">
        <v>70</v>
      </c>
      <c r="B11" s="107">
        <v>0</v>
      </c>
      <c r="C11" s="107">
        <v>0</v>
      </c>
      <c r="D11" s="107">
        <v>0</v>
      </c>
      <c r="E11" s="46" t="s">
        <v>62</v>
      </c>
      <c r="F11" s="107">
        <v>0</v>
      </c>
      <c r="G11" s="107">
        <v>0</v>
      </c>
      <c r="H11" s="107">
        <v>0</v>
      </c>
      <c r="I11" s="46" t="s">
        <v>62</v>
      </c>
      <c r="J11" s="107">
        <v>13</v>
      </c>
      <c r="K11" s="107">
        <v>13</v>
      </c>
      <c r="L11" s="107">
        <v>14</v>
      </c>
      <c r="M11" s="46">
        <f>L11/K11-1</f>
        <v>7.6923076923076872E-2</v>
      </c>
      <c r="N11" s="62">
        <f t="shared" si="0"/>
        <v>13</v>
      </c>
      <c r="O11" s="45">
        <f t="shared" si="0"/>
        <v>13</v>
      </c>
      <c r="P11" s="45">
        <f t="shared" si="0"/>
        <v>14</v>
      </c>
      <c r="Q11" s="63">
        <f>P11/O11-1</f>
        <v>7.6923076923076872E-2</v>
      </c>
    </row>
    <row r="12" spans="1:17" s="20" customFormat="1" ht="12" customHeight="1" x14ac:dyDescent="0.2">
      <c r="A12" s="54" t="s">
        <v>0</v>
      </c>
      <c r="B12" s="55">
        <f>SUM(B5:B11)</f>
        <v>140</v>
      </c>
      <c r="C12" s="56">
        <f t="shared" ref="C12:D12" si="5">SUM(C5:C11)</f>
        <v>100</v>
      </c>
      <c r="D12" s="56">
        <f t="shared" si="5"/>
        <v>107</v>
      </c>
      <c r="E12" s="57">
        <f>D12/C12-1</f>
        <v>7.0000000000000062E-2</v>
      </c>
      <c r="F12" s="55">
        <f t="shared" ref="F12:H12" si="6">SUM(F5:F11)</f>
        <v>450</v>
      </c>
      <c r="G12" s="56">
        <f t="shared" si="6"/>
        <v>306</v>
      </c>
      <c r="H12" s="56">
        <f t="shared" si="6"/>
        <v>350</v>
      </c>
      <c r="I12" s="57">
        <f>H12/G12-1</f>
        <v>0.14379084967320255</v>
      </c>
      <c r="J12" s="55">
        <f t="shared" ref="J12:L12" si="7">SUM(J5:J11)</f>
        <v>5391</v>
      </c>
      <c r="K12" s="56">
        <f t="shared" si="7"/>
        <v>3717</v>
      </c>
      <c r="L12" s="56">
        <f t="shared" si="7"/>
        <v>4492</v>
      </c>
      <c r="M12" s="57">
        <f>L12/K12-1</f>
        <v>0.20850147968792032</v>
      </c>
      <c r="N12" s="55">
        <f t="shared" ref="N12:P12" si="8">SUM(N5:N11)</f>
        <v>5981</v>
      </c>
      <c r="O12" s="56">
        <f t="shared" si="8"/>
        <v>4123</v>
      </c>
      <c r="P12" s="56">
        <f t="shared" si="8"/>
        <v>4949</v>
      </c>
      <c r="Q12" s="64">
        <f>P12/O12-1</f>
        <v>0.20033955857385388</v>
      </c>
    </row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6" orientation="portrait" r:id="rId1"/>
  <ignoredErrors>
    <ignoredError sqref="B12:H12 N12:Q12" formulaRange="1"/>
    <ignoredError sqref="I12:M12" formula="1" formulaRange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E0EE1-7104-43CD-9375-C975346C5ADE}">
  <dimension ref="A1:Q33"/>
  <sheetViews>
    <sheetView showGridLines="0" zoomScale="130" zoomScaleNormal="130" zoomScaleSheetLayoutView="115" workbookViewId="0">
      <selection activeCell="H1" sqref="H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370</v>
      </c>
      <c r="B1" s="12"/>
      <c r="C1" s="12"/>
      <c r="D1" s="12"/>
      <c r="E1" s="12"/>
      <c r="F1" s="12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71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114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72</v>
      </c>
      <c r="B5" s="107">
        <v>76</v>
      </c>
      <c r="C5" s="107">
        <v>62</v>
      </c>
      <c r="D5" s="107">
        <v>55</v>
      </c>
      <c r="E5" s="46">
        <f>D5/C5-1</f>
        <v>-0.11290322580645162</v>
      </c>
      <c r="F5" s="107">
        <v>276</v>
      </c>
      <c r="G5" s="107">
        <v>210</v>
      </c>
      <c r="H5" s="107">
        <v>227</v>
      </c>
      <c r="I5" s="46">
        <f>H5/G5-1</f>
        <v>8.0952380952380887E-2</v>
      </c>
      <c r="J5" s="45">
        <v>3800</v>
      </c>
      <c r="K5" s="45">
        <v>2858</v>
      </c>
      <c r="L5" s="45">
        <v>3262</v>
      </c>
      <c r="M5" s="46">
        <f>L5/K5-1</f>
        <v>0.14135759272218329</v>
      </c>
      <c r="N5" s="62">
        <f>B5+F5+J5</f>
        <v>4152</v>
      </c>
      <c r="O5" s="45">
        <f t="shared" ref="O5:O8" si="0">C5+G5+K5</f>
        <v>3130</v>
      </c>
      <c r="P5" s="45">
        <f t="shared" ref="P5:P8" si="1">D5+H5+L5</f>
        <v>3544</v>
      </c>
      <c r="Q5" s="63">
        <f>P5/O5-1</f>
        <v>0.13226837060702867</v>
      </c>
    </row>
    <row r="6" spans="1:17" s="20" customFormat="1" ht="12" customHeight="1" x14ac:dyDescent="0.2">
      <c r="A6" s="50" t="s">
        <v>73</v>
      </c>
      <c r="B6" s="107">
        <v>60</v>
      </c>
      <c r="C6" s="107">
        <v>32</v>
      </c>
      <c r="D6" s="107">
        <v>45</v>
      </c>
      <c r="E6" s="46">
        <f>D6/C6-1</f>
        <v>0.40625</v>
      </c>
      <c r="F6" s="107">
        <v>146</v>
      </c>
      <c r="G6" s="107">
        <v>87</v>
      </c>
      <c r="H6" s="107">
        <v>109</v>
      </c>
      <c r="I6" s="46">
        <f t="shared" ref="I6" si="2">H6/G6-1</f>
        <v>0.25287356321839072</v>
      </c>
      <c r="J6" s="45">
        <v>1372</v>
      </c>
      <c r="K6" s="107">
        <v>731</v>
      </c>
      <c r="L6" s="45">
        <v>1075</v>
      </c>
      <c r="M6" s="46">
        <f t="shared" ref="M6" si="3">L6/K6-1</f>
        <v>0.47058823529411775</v>
      </c>
      <c r="N6" s="62">
        <f t="shared" ref="N6:N8" si="4">B6+F6+J6</f>
        <v>1578</v>
      </c>
      <c r="O6" s="45">
        <f t="shared" si="0"/>
        <v>850</v>
      </c>
      <c r="P6" s="45">
        <f t="shared" si="1"/>
        <v>1229</v>
      </c>
      <c r="Q6" s="63">
        <f t="shared" ref="Q6" si="5">P6/O6-1</f>
        <v>0.4458823529411764</v>
      </c>
    </row>
    <row r="7" spans="1:17" s="20" customFormat="1" ht="12" customHeight="1" x14ac:dyDescent="0.2">
      <c r="A7" s="50" t="s">
        <v>209</v>
      </c>
      <c r="B7" s="107">
        <v>4</v>
      </c>
      <c r="C7" s="107">
        <v>6</v>
      </c>
      <c r="D7" s="107">
        <v>7</v>
      </c>
      <c r="E7" s="46">
        <f>D7/C7-1</f>
        <v>0.16666666666666674</v>
      </c>
      <c r="F7" s="107">
        <v>28</v>
      </c>
      <c r="G7" s="107">
        <v>9</v>
      </c>
      <c r="H7" s="107">
        <v>14</v>
      </c>
      <c r="I7" s="46">
        <f>H7/G7-1</f>
        <v>0.55555555555555558</v>
      </c>
      <c r="J7" s="107">
        <v>214</v>
      </c>
      <c r="K7" s="107">
        <v>125</v>
      </c>
      <c r="L7" s="107">
        <v>155</v>
      </c>
      <c r="M7" s="46">
        <f>L7/K7-1</f>
        <v>0.24</v>
      </c>
      <c r="N7" s="62">
        <f t="shared" si="4"/>
        <v>246</v>
      </c>
      <c r="O7" s="45">
        <f t="shared" si="0"/>
        <v>140</v>
      </c>
      <c r="P7" s="45">
        <f t="shared" si="1"/>
        <v>176</v>
      </c>
      <c r="Q7" s="63">
        <f>P7/O7-1</f>
        <v>0.25714285714285712</v>
      </c>
    </row>
    <row r="8" spans="1:17" s="20" customFormat="1" ht="12" customHeight="1" x14ac:dyDescent="0.2">
      <c r="A8" s="50" t="s">
        <v>70</v>
      </c>
      <c r="B8" s="107">
        <v>0</v>
      </c>
      <c r="C8" s="107">
        <v>0</v>
      </c>
      <c r="D8" s="107">
        <v>0</v>
      </c>
      <c r="E8" s="46" t="s">
        <v>62</v>
      </c>
      <c r="F8" s="107">
        <v>0</v>
      </c>
      <c r="G8" s="107">
        <v>0</v>
      </c>
      <c r="H8" s="107">
        <v>0</v>
      </c>
      <c r="I8" s="46" t="s">
        <v>62</v>
      </c>
      <c r="J8" s="107">
        <v>5</v>
      </c>
      <c r="K8" s="107">
        <v>3</v>
      </c>
      <c r="L8" s="107">
        <v>0</v>
      </c>
      <c r="M8" s="46">
        <f>L8/K8-1</f>
        <v>-1</v>
      </c>
      <c r="N8" s="62">
        <f t="shared" si="4"/>
        <v>5</v>
      </c>
      <c r="O8" s="45">
        <f t="shared" si="0"/>
        <v>3</v>
      </c>
      <c r="P8" s="45">
        <f t="shared" si="1"/>
        <v>0</v>
      </c>
      <c r="Q8" s="63">
        <f>P8/O8-1</f>
        <v>-1</v>
      </c>
    </row>
    <row r="9" spans="1:17" s="20" customFormat="1" ht="12" customHeight="1" x14ac:dyDescent="0.2">
      <c r="A9" s="54" t="s">
        <v>0</v>
      </c>
      <c r="B9" s="55">
        <f>SUM(B5:B8)</f>
        <v>140</v>
      </c>
      <c r="C9" s="56">
        <f t="shared" ref="C9:D9" si="6">SUM(C5:C8)</f>
        <v>100</v>
      </c>
      <c r="D9" s="56">
        <f t="shared" si="6"/>
        <v>107</v>
      </c>
      <c r="E9" s="57">
        <f>D9/C9-1</f>
        <v>7.0000000000000062E-2</v>
      </c>
      <c r="F9" s="55">
        <f t="shared" ref="F9:H9" si="7">SUM(F5:F8)</f>
        <v>450</v>
      </c>
      <c r="G9" s="56">
        <f t="shared" si="7"/>
        <v>306</v>
      </c>
      <c r="H9" s="56">
        <f t="shared" si="7"/>
        <v>350</v>
      </c>
      <c r="I9" s="57">
        <f>H9/G9-1</f>
        <v>0.14379084967320255</v>
      </c>
      <c r="J9" s="55">
        <f t="shared" ref="J9:L9" si="8">SUM(J5:J8)</f>
        <v>5391</v>
      </c>
      <c r="K9" s="56">
        <f t="shared" si="8"/>
        <v>3717</v>
      </c>
      <c r="L9" s="56">
        <f t="shared" si="8"/>
        <v>4492</v>
      </c>
      <c r="M9" s="57">
        <f>L9/K9-1</f>
        <v>0.20850147968792032</v>
      </c>
      <c r="N9" s="55">
        <f t="shared" ref="N9:P9" si="9">SUM(N5:N8)</f>
        <v>5981</v>
      </c>
      <c r="O9" s="56">
        <f t="shared" si="9"/>
        <v>4123</v>
      </c>
      <c r="P9" s="56">
        <f t="shared" si="9"/>
        <v>4949</v>
      </c>
      <c r="Q9" s="64">
        <f>P9/O9-1</f>
        <v>0.20033955857385388</v>
      </c>
    </row>
    <row r="10" spans="1:17" s="20" customFormat="1" ht="12" customHeight="1" x14ac:dyDescent="0.2"/>
    <row r="11" spans="1:17" s="20" customFormat="1" ht="12" customHeight="1" x14ac:dyDescent="0.2"/>
    <row r="12" spans="1:17" s="20" customFormat="1" ht="12" customHeight="1" x14ac:dyDescent="0.2"/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9:H9 N9:Q9" formulaRange="1"/>
    <ignoredError sqref="I9:M9" formula="1" formulaRange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4D4AE-E743-44FA-80BC-38B9634E0BCA}">
  <dimension ref="A1:Q33"/>
  <sheetViews>
    <sheetView showGridLines="0" zoomScale="140" zoomScaleNormal="140" zoomScaleSheetLayoutView="115" workbookViewId="0">
      <selection activeCell="H1" sqref="H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371</v>
      </c>
      <c r="B1" s="12"/>
      <c r="C1" s="12"/>
      <c r="D1" s="12"/>
      <c r="E1" s="12"/>
      <c r="F1" s="12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74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114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210</v>
      </c>
      <c r="B5" s="107">
        <v>115</v>
      </c>
      <c r="C5" s="107">
        <v>80</v>
      </c>
      <c r="D5" s="107">
        <v>75</v>
      </c>
      <c r="E5" s="46">
        <f>D5/C5-1</f>
        <v>-6.25E-2</v>
      </c>
      <c r="F5" s="107">
        <v>408</v>
      </c>
      <c r="G5" s="107">
        <v>284</v>
      </c>
      <c r="H5" s="107">
        <v>322</v>
      </c>
      <c r="I5" s="46">
        <f>H5/G5-1</f>
        <v>0.13380281690140849</v>
      </c>
      <c r="J5" s="45">
        <v>5290</v>
      </c>
      <c r="K5" s="45">
        <v>3647</v>
      </c>
      <c r="L5" s="45">
        <v>4402</v>
      </c>
      <c r="M5" s="46">
        <f>L5/K5-1</f>
        <v>0.2070194680559363</v>
      </c>
      <c r="N5" s="62">
        <f t="shared" ref="N5:P6" si="0">B5+F5+J5</f>
        <v>5813</v>
      </c>
      <c r="O5" s="45">
        <f t="shared" si="0"/>
        <v>4011</v>
      </c>
      <c r="P5" s="45">
        <f t="shared" si="0"/>
        <v>4799</v>
      </c>
      <c r="Q5" s="63">
        <f>P5/O5-1</f>
        <v>0.19645973572675146</v>
      </c>
    </row>
    <row r="6" spans="1:17" s="20" customFormat="1" ht="12" customHeight="1" x14ac:dyDescent="0.2">
      <c r="A6" s="50" t="s">
        <v>211</v>
      </c>
      <c r="B6" s="107">
        <v>25</v>
      </c>
      <c r="C6" s="107">
        <v>20</v>
      </c>
      <c r="D6" s="107">
        <v>32</v>
      </c>
      <c r="E6" s="46">
        <f t="shared" ref="E6" si="1">D6/C6-1</f>
        <v>0.60000000000000009</v>
      </c>
      <c r="F6" s="107">
        <v>42</v>
      </c>
      <c r="G6" s="107">
        <v>22</v>
      </c>
      <c r="H6" s="107">
        <v>28</v>
      </c>
      <c r="I6" s="46">
        <f t="shared" ref="I6" si="2">H6/G6-1</f>
        <v>0.27272727272727271</v>
      </c>
      <c r="J6" s="107">
        <v>101</v>
      </c>
      <c r="K6" s="107">
        <v>70</v>
      </c>
      <c r="L6" s="107">
        <v>90</v>
      </c>
      <c r="M6" s="46">
        <f t="shared" ref="M6" si="3">L6/K6-1</f>
        <v>0.28571428571428581</v>
      </c>
      <c r="N6" s="62">
        <f t="shared" si="0"/>
        <v>168</v>
      </c>
      <c r="O6" s="45">
        <f t="shared" si="0"/>
        <v>112</v>
      </c>
      <c r="P6" s="45">
        <f t="shared" si="0"/>
        <v>150</v>
      </c>
      <c r="Q6" s="63">
        <f t="shared" ref="Q6" si="4">P6/O6-1</f>
        <v>0.33928571428571419</v>
      </c>
    </row>
    <row r="7" spans="1:17" s="20" customFormat="1" ht="12" customHeight="1" x14ac:dyDescent="0.2">
      <c r="A7" s="54" t="s">
        <v>0</v>
      </c>
      <c r="B7" s="55">
        <f>SUM(B5:B6)</f>
        <v>140</v>
      </c>
      <c r="C7" s="56">
        <f>SUM(C5:C6)</f>
        <v>100</v>
      </c>
      <c r="D7" s="56">
        <f>SUM(D5:D6)</f>
        <v>107</v>
      </c>
      <c r="E7" s="57">
        <f>D7/C7-1</f>
        <v>7.0000000000000062E-2</v>
      </c>
      <c r="F7" s="55">
        <f>SUM(F5:F6)</f>
        <v>450</v>
      </c>
      <c r="G7" s="56">
        <f>SUM(G5:G6)</f>
        <v>306</v>
      </c>
      <c r="H7" s="56">
        <f>SUM(H5:H6)</f>
        <v>350</v>
      </c>
      <c r="I7" s="57">
        <f>H7/G7-1</f>
        <v>0.14379084967320255</v>
      </c>
      <c r="J7" s="55">
        <f>SUM(J5:J6)</f>
        <v>5391</v>
      </c>
      <c r="K7" s="56">
        <f>SUM(K5:K6)</f>
        <v>3717</v>
      </c>
      <c r="L7" s="56">
        <f>SUM(L5:L6)</f>
        <v>4492</v>
      </c>
      <c r="M7" s="57">
        <f>L7/K7-1</f>
        <v>0.20850147968792032</v>
      </c>
      <c r="N7" s="55">
        <f>SUM(N5:N6)</f>
        <v>5981</v>
      </c>
      <c r="O7" s="56">
        <f>SUM(O5:O6)</f>
        <v>4123</v>
      </c>
      <c r="P7" s="56">
        <f>SUM(P5:P6)</f>
        <v>4949</v>
      </c>
      <c r="Q7" s="64">
        <f>P7/O7-1</f>
        <v>0.20033955857385388</v>
      </c>
    </row>
    <row r="8" spans="1:17" s="20" customFormat="1" ht="12" customHeight="1" x14ac:dyDescent="0.2"/>
    <row r="9" spans="1:17" s="20" customFormat="1" ht="12" customHeight="1" x14ac:dyDescent="0.2"/>
    <row r="10" spans="1:17" s="20" customFormat="1" ht="12" customHeight="1" x14ac:dyDescent="0.2"/>
    <row r="11" spans="1:17" s="20" customFormat="1" ht="12" customHeight="1" x14ac:dyDescent="0.2"/>
    <row r="12" spans="1:17" s="20" customFormat="1" ht="12" customHeight="1" x14ac:dyDescent="0.2"/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7:D7" formulaRange="1"/>
    <ignoredError sqref="E7:M7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0"/>
  <sheetViews>
    <sheetView showGridLines="0" showRuler="0" zoomScale="130" zoomScaleNormal="130" zoomScaleSheetLayoutView="100" workbookViewId="0">
      <selection activeCell="F1" sqref="F1"/>
    </sheetView>
  </sheetViews>
  <sheetFormatPr defaultColWidth="7.88671875" defaultRowHeight="13.2" x14ac:dyDescent="0.25"/>
  <cols>
    <col min="1" max="1" width="15.6640625" style="3" customWidth="1"/>
    <col min="2" max="24" width="5.6640625" style="3" customWidth="1"/>
    <col min="25" max="16384" width="7.88671875" style="3"/>
  </cols>
  <sheetData>
    <row r="1" spans="1:17" ht="19.95" customHeight="1" x14ac:dyDescent="0.25">
      <c r="A1" s="26" t="s">
        <v>348</v>
      </c>
      <c r="B1" s="11"/>
      <c r="C1" s="11"/>
      <c r="D1" s="11"/>
      <c r="E1" s="11"/>
      <c r="F1" s="11"/>
    </row>
    <row r="2" spans="1:17" s="79" customFormat="1" ht="25.2" customHeight="1" thickBot="1" x14ac:dyDescent="0.25">
      <c r="A2" s="77"/>
      <c r="B2" s="78"/>
      <c r="C2" s="78"/>
      <c r="D2" s="78"/>
      <c r="E2" s="78"/>
      <c r="F2" s="78"/>
    </row>
    <row r="3" spans="1:17" s="79" customFormat="1" ht="13.95" customHeight="1" thickBot="1" x14ac:dyDescent="0.25">
      <c r="A3" s="175" t="s">
        <v>48</v>
      </c>
      <c r="B3" s="176" t="s">
        <v>49</v>
      </c>
      <c r="C3" s="176"/>
      <c r="D3" s="176"/>
      <c r="E3" s="177"/>
      <c r="F3" s="178" t="s">
        <v>50</v>
      </c>
      <c r="G3" s="176"/>
      <c r="H3" s="176"/>
      <c r="I3" s="177"/>
      <c r="J3" s="178" t="s">
        <v>51</v>
      </c>
      <c r="K3" s="176"/>
      <c r="L3" s="176"/>
      <c r="M3" s="177"/>
      <c r="N3" s="178" t="s">
        <v>52</v>
      </c>
      <c r="O3" s="176"/>
      <c r="P3" s="176"/>
      <c r="Q3" s="176"/>
    </row>
    <row r="4" spans="1:17" s="79" customFormat="1" ht="19.95" customHeight="1" thickBot="1" x14ac:dyDescent="0.25">
      <c r="A4" s="175"/>
      <c r="B4" s="142">
        <v>2019</v>
      </c>
      <c r="C4" s="142">
        <v>2021</v>
      </c>
      <c r="D4" s="142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41">
        <v>2019</v>
      </c>
      <c r="K4" s="39">
        <v>2021</v>
      </c>
      <c r="L4" s="39">
        <v>2022</v>
      </c>
      <c r="M4" s="42" t="s">
        <v>330</v>
      </c>
      <c r="N4" s="41">
        <v>2019</v>
      </c>
      <c r="O4" s="39">
        <v>2021</v>
      </c>
      <c r="P4" s="39">
        <v>2022</v>
      </c>
      <c r="Q4" s="61" t="s">
        <v>330</v>
      </c>
    </row>
    <row r="5" spans="1:17" s="79" customFormat="1" ht="12" customHeight="1" x14ac:dyDescent="0.2">
      <c r="A5" s="50" t="s">
        <v>275</v>
      </c>
      <c r="B5" s="45">
        <v>2953</v>
      </c>
      <c r="C5" s="45">
        <v>1698</v>
      </c>
      <c r="D5" s="45">
        <v>2334</v>
      </c>
      <c r="E5" s="46">
        <f t="shared" ref="E5:E16" si="0">D5/C5-1</f>
        <v>0.37455830388692579</v>
      </c>
      <c r="F5" s="45">
        <v>68</v>
      </c>
      <c r="G5" s="45">
        <v>34</v>
      </c>
      <c r="H5" s="45">
        <v>51</v>
      </c>
      <c r="I5" s="46">
        <f t="shared" ref="I5:I16" si="1">H5/G5-1</f>
        <v>0.5</v>
      </c>
      <c r="J5" s="45">
        <v>155</v>
      </c>
      <c r="K5" s="45">
        <v>103</v>
      </c>
      <c r="L5" s="45">
        <v>175</v>
      </c>
      <c r="M5" s="46">
        <f t="shared" ref="M5:M16" si="2">L5/K5-1</f>
        <v>0.69902912621359214</v>
      </c>
      <c r="N5" s="62">
        <v>3515</v>
      </c>
      <c r="O5" s="45">
        <v>1905</v>
      </c>
      <c r="P5" s="45">
        <v>2654</v>
      </c>
      <c r="Q5" s="71">
        <f t="shared" ref="Q5:Q16" si="3">P5/O5-1</f>
        <v>0.39317585301837266</v>
      </c>
    </row>
    <row r="6" spans="1:17" s="79" customFormat="1" ht="12" customHeight="1" x14ac:dyDescent="0.2">
      <c r="A6" s="50" t="s">
        <v>276</v>
      </c>
      <c r="B6" s="45">
        <v>2470</v>
      </c>
      <c r="C6" s="45">
        <v>1184</v>
      </c>
      <c r="D6" s="45">
        <v>2311</v>
      </c>
      <c r="E6" s="46">
        <f t="shared" si="0"/>
        <v>0.95185810810810811</v>
      </c>
      <c r="F6" s="45">
        <v>48</v>
      </c>
      <c r="G6" s="45">
        <v>17</v>
      </c>
      <c r="H6" s="45">
        <v>37</v>
      </c>
      <c r="I6" s="46">
        <f t="shared" si="1"/>
        <v>1.1764705882352939</v>
      </c>
      <c r="J6" s="45">
        <v>140</v>
      </c>
      <c r="K6" s="45">
        <v>73</v>
      </c>
      <c r="L6" s="45">
        <v>152</v>
      </c>
      <c r="M6" s="46">
        <f t="shared" si="2"/>
        <v>1.0821917808219177</v>
      </c>
      <c r="N6" s="62">
        <v>2937</v>
      </c>
      <c r="O6" s="45">
        <v>1296</v>
      </c>
      <c r="P6" s="45">
        <v>2656</v>
      </c>
      <c r="Q6" s="63">
        <f t="shared" si="3"/>
        <v>1.0493827160493829</v>
      </c>
    </row>
    <row r="7" spans="1:17" s="79" customFormat="1" ht="12" customHeight="1" x14ac:dyDescent="0.2">
      <c r="A7" s="50" t="s">
        <v>277</v>
      </c>
      <c r="B7" s="45">
        <v>2998</v>
      </c>
      <c r="C7" s="45">
        <v>1844</v>
      </c>
      <c r="D7" s="45">
        <v>2460</v>
      </c>
      <c r="E7" s="46">
        <f t="shared" si="0"/>
        <v>0.3340563991323211</v>
      </c>
      <c r="F7" s="45">
        <v>46</v>
      </c>
      <c r="G7" s="45">
        <v>31</v>
      </c>
      <c r="H7" s="45">
        <v>42</v>
      </c>
      <c r="I7" s="46">
        <f t="shared" si="1"/>
        <v>0.35483870967741926</v>
      </c>
      <c r="J7" s="45">
        <v>202</v>
      </c>
      <c r="K7" s="45">
        <v>135</v>
      </c>
      <c r="L7" s="45">
        <v>163</v>
      </c>
      <c r="M7" s="46">
        <f t="shared" si="2"/>
        <v>0.20740740740740748</v>
      </c>
      <c r="N7" s="62">
        <v>3603</v>
      </c>
      <c r="O7" s="45">
        <v>2086</v>
      </c>
      <c r="P7" s="45">
        <v>2869</v>
      </c>
      <c r="Q7" s="63">
        <f t="shared" si="3"/>
        <v>0.37535953978906988</v>
      </c>
    </row>
    <row r="8" spans="1:17" s="79" customFormat="1" ht="12" customHeight="1" x14ac:dyDescent="0.2">
      <c r="A8" s="50" t="s">
        <v>278</v>
      </c>
      <c r="B8" s="45">
        <v>2791</v>
      </c>
      <c r="C8" s="45">
        <v>2229</v>
      </c>
      <c r="D8" s="45">
        <v>2648</v>
      </c>
      <c r="E8" s="46">
        <f t="shared" si="0"/>
        <v>0.18797667115298333</v>
      </c>
      <c r="F8" s="45">
        <v>71</v>
      </c>
      <c r="G8" s="45">
        <v>30</v>
      </c>
      <c r="H8" s="45">
        <v>34</v>
      </c>
      <c r="I8" s="46">
        <f t="shared" si="1"/>
        <v>0.1333333333333333</v>
      </c>
      <c r="J8" s="45">
        <v>175</v>
      </c>
      <c r="K8" s="45">
        <v>159</v>
      </c>
      <c r="L8" s="45">
        <v>179</v>
      </c>
      <c r="M8" s="46">
        <f t="shared" si="2"/>
        <v>0.12578616352201255</v>
      </c>
      <c r="N8" s="62">
        <v>3429</v>
      </c>
      <c r="O8" s="45">
        <v>2545</v>
      </c>
      <c r="P8" s="45">
        <v>3108</v>
      </c>
      <c r="Q8" s="63">
        <f t="shared" si="3"/>
        <v>0.2212180746561887</v>
      </c>
    </row>
    <row r="9" spans="1:17" s="79" customFormat="1" ht="12" customHeight="1" x14ac:dyDescent="0.2">
      <c r="A9" s="50" t="s">
        <v>279</v>
      </c>
      <c r="B9" s="45">
        <v>3219</v>
      </c>
      <c r="C9" s="45">
        <v>2782</v>
      </c>
      <c r="D9" s="45">
        <v>3101</v>
      </c>
      <c r="E9" s="46">
        <f t="shared" si="0"/>
        <v>0.11466570812365195</v>
      </c>
      <c r="F9" s="45">
        <v>55</v>
      </c>
      <c r="G9" s="45">
        <v>55</v>
      </c>
      <c r="H9" s="45">
        <v>67</v>
      </c>
      <c r="I9" s="46">
        <f t="shared" si="1"/>
        <v>0.21818181818181825</v>
      </c>
      <c r="J9" s="45">
        <v>211</v>
      </c>
      <c r="K9" s="45">
        <v>193</v>
      </c>
      <c r="L9" s="45">
        <v>244</v>
      </c>
      <c r="M9" s="46">
        <f t="shared" si="2"/>
        <v>0.26424870466321249</v>
      </c>
      <c r="N9" s="62">
        <v>3850</v>
      </c>
      <c r="O9" s="45">
        <v>3267</v>
      </c>
      <c r="P9" s="45">
        <v>3614</v>
      </c>
      <c r="Q9" s="63">
        <f t="shared" si="3"/>
        <v>0.10621365166819707</v>
      </c>
    </row>
    <row r="10" spans="1:17" s="79" customFormat="1" ht="12" customHeight="1" x14ac:dyDescent="0.2">
      <c r="A10" s="50" t="s">
        <v>280</v>
      </c>
      <c r="B10" s="45">
        <v>2978</v>
      </c>
      <c r="C10" s="45">
        <v>2863</v>
      </c>
      <c r="D10" s="45">
        <v>2876</v>
      </c>
      <c r="E10" s="46">
        <f t="shared" si="0"/>
        <v>4.5406915822563398E-3</v>
      </c>
      <c r="F10" s="45">
        <v>48</v>
      </c>
      <c r="G10" s="45">
        <v>48</v>
      </c>
      <c r="H10" s="45">
        <v>49</v>
      </c>
      <c r="I10" s="46">
        <f t="shared" si="1"/>
        <v>2.0833333333333259E-2</v>
      </c>
      <c r="J10" s="45">
        <v>211</v>
      </c>
      <c r="K10" s="45">
        <v>213</v>
      </c>
      <c r="L10" s="45">
        <v>187</v>
      </c>
      <c r="M10" s="46">
        <f t="shared" si="2"/>
        <v>-0.1220657276995305</v>
      </c>
      <c r="N10" s="62">
        <v>3613</v>
      </c>
      <c r="O10" s="45">
        <v>3344</v>
      </c>
      <c r="P10" s="45">
        <v>3391</v>
      </c>
      <c r="Q10" s="63">
        <f t="shared" si="3"/>
        <v>1.4055023923444931E-2</v>
      </c>
    </row>
    <row r="11" spans="1:17" s="79" customFormat="1" ht="12" customHeight="1" x14ac:dyDescent="0.2">
      <c r="A11" s="50" t="s">
        <v>281</v>
      </c>
      <c r="B11" s="45">
        <v>3397</v>
      </c>
      <c r="C11" s="45">
        <v>3032</v>
      </c>
      <c r="D11" s="45">
        <v>3418</v>
      </c>
      <c r="E11" s="46">
        <f t="shared" si="0"/>
        <v>0.12730870712401066</v>
      </c>
      <c r="F11" s="45">
        <v>49</v>
      </c>
      <c r="G11" s="45">
        <v>62</v>
      </c>
      <c r="H11" s="45">
        <v>55</v>
      </c>
      <c r="I11" s="46">
        <f t="shared" si="1"/>
        <v>-0.11290322580645162</v>
      </c>
      <c r="J11" s="45">
        <v>221</v>
      </c>
      <c r="K11" s="45">
        <v>213</v>
      </c>
      <c r="L11" s="45">
        <v>247</v>
      </c>
      <c r="M11" s="46">
        <f t="shared" si="2"/>
        <v>0.15962441314553999</v>
      </c>
      <c r="N11" s="62">
        <v>4147</v>
      </c>
      <c r="O11" s="45">
        <v>3620</v>
      </c>
      <c r="P11" s="45">
        <v>4002</v>
      </c>
      <c r="Q11" s="63">
        <f t="shared" si="3"/>
        <v>0.105524861878453</v>
      </c>
    </row>
    <row r="12" spans="1:17" s="79" customFormat="1" ht="12" customHeight="1" x14ac:dyDescent="0.2">
      <c r="A12" s="50" t="s">
        <v>282</v>
      </c>
      <c r="B12" s="45">
        <v>3448</v>
      </c>
      <c r="C12" s="45">
        <v>3185</v>
      </c>
      <c r="D12" s="45">
        <v>3342</v>
      </c>
      <c r="E12" s="46">
        <f t="shared" si="0"/>
        <v>4.9293563579277944E-2</v>
      </c>
      <c r="F12" s="45">
        <v>75</v>
      </c>
      <c r="G12" s="45">
        <v>68</v>
      </c>
      <c r="H12" s="45">
        <v>76</v>
      </c>
      <c r="I12" s="46">
        <f t="shared" si="1"/>
        <v>0.11764705882352944</v>
      </c>
      <c r="J12" s="45">
        <v>297</v>
      </c>
      <c r="K12" s="45">
        <v>228</v>
      </c>
      <c r="L12" s="45">
        <v>253</v>
      </c>
      <c r="M12" s="46">
        <f t="shared" si="2"/>
        <v>0.10964912280701755</v>
      </c>
      <c r="N12" s="62">
        <v>4303</v>
      </c>
      <c r="O12" s="45">
        <v>3880</v>
      </c>
      <c r="P12" s="45">
        <v>4092</v>
      </c>
      <c r="Q12" s="63">
        <f t="shared" si="3"/>
        <v>5.4639175257731987E-2</v>
      </c>
    </row>
    <row r="13" spans="1:17" s="79" customFormat="1" ht="12" customHeight="1" x14ac:dyDescent="0.2">
      <c r="A13" s="50" t="s">
        <v>283</v>
      </c>
      <c r="B13" s="45">
        <v>3216</v>
      </c>
      <c r="C13" s="45">
        <v>2944</v>
      </c>
      <c r="D13" s="45">
        <v>3180</v>
      </c>
      <c r="E13" s="46">
        <f t="shared" si="0"/>
        <v>8.0163043478260976E-2</v>
      </c>
      <c r="F13" s="45">
        <v>65</v>
      </c>
      <c r="G13" s="45">
        <v>60</v>
      </c>
      <c r="H13" s="45">
        <v>53</v>
      </c>
      <c r="I13" s="46">
        <f t="shared" si="1"/>
        <v>-0.1166666666666667</v>
      </c>
      <c r="J13" s="45">
        <v>226</v>
      </c>
      <c r="K13" s="45">
        <v>231</v>
      </c>
      <c r="L13" s="45">
        <v>216</v>
      </c>
      <c r="M13" s="46">
        <f t="shared" si="2"/>
        <v>-6.4935064935064957E-2</v>
      </c>
      <c r="N13" s="62">
        <v>3887</v>
      </c>
      <c r="O13" s="45">
        <v>3454</v>
      </c>
      <c r="P13" s="45">
        <v>3718</v>
      </c>
      <c r="Q13" s="63">
        <f t="shared" si="3"/>
        <v>7.6433121019108263E-2</v>
      </c>
    </row>
    <row r="14" spans="1:17" s="79" customFormat="1" ht="12" customHeight="1" x14ac:dyDescent="0.2">
      <c r="A14" s="50" t="s">
        <v>284</v>
      </c>
      <c r="B14" s="45">
        <v>3445</v>
      </c>
      <c r="C14" s="45">
        <v>3259</v>
      </c>
      <c r="D14" s="45">
        <v>3035</v>
      </c>
      <c r="E14" s="46">
        <f t="shared" si="0"/>
        <v>-6.8732740104326506E-2</v>
      </c>
      <c r="F14" s="45">
        <v>56</v>
      </c>
      <c r="G14" s="45">
        <v>57</v>
      </c>
      <c r="H14" s="45">
        <v>52</v>
      </c>
      <c r="I14" s="46">
        <f t="shared" si="1"/>
        <v>-8.7719298245614086E-2</v>
      </c>
      <c r="J14" s="45">
        <v>189</v>
      </c>
      <c r="K14" s="45">
        <v>224</v>
      </c>
      <c r="L14" s="45">
        <v>177</v>
      </c>
      <c r="M14" s="46">
        <f t="shared" si="2"/>
        <v>-0.2098214285714286</v>
      </c>
      <c r="N14" s="62">
        <v>4095</v>
      </c>
      <c r="O14" s="45">
        <v>3797</v>
      </c>
      <c r="P14" s="45">
        <v>3524</v>
      </c>
      <c r="Q14" s="63">
        <f t="shared" si="3"/>
        <v>-7.1898867526995036E-2</v>
      </c>
    </row>
    <row r="15" spans="1:17" s="79" customFormat="1" ht="12" customHeight="1" x14ac:dyDescent="0.2">
      <c r="A15" s="50" t="s">
        <v>285</v>
      </c>
      <c r="B15" s="45">
        <v>3203</v>
      </c>
      <c r="C15" s="45">
        <v>2879</v>
      </c>
      <c r="D15" s="45">
        <v>2888</v>
      </c>
      <c r="E15" s="46">
        <f t="shared" si="0"/>
        <v>3.1260854463355248E-3</v>
      </c>
      <c r="F15" s="45">
        <v>54</v>
      </c>
      <c r="G15" s="45">
        <v>52</v>
      </c>
      <c r="H15" s="45">
        <v>45</v>
      </c>
      <c r="I15" s="46">
        <f t="shared" si="1"/>
        <v>-0.13461538461538458</v>
      </c>
      <c r="J15" s="45">
        <v>180</v>
      </c>
      <c r="K15" s="45">
        <v>195</v>
      </c>
      <c r="L15" s="45">
        <v>152</v>
      </c>
      <c r="M15" s="46">
        <f t="shared" si="2"/>
        <v>-0.22051282051282051</v>
      </c>
      <c r="N15" s="62">
        <v>3814</v>
      </c>
      <c r="O15" s="45">
        <v>3340</v>
      </c>
      <c r="P15" s="45">
        <v>3358</v>
      </c>
      <c r="Q15" s="63">
        <f t="shared" si="3"/>
        <v>5.3892215568862589E-3</v>
      </c>
    </row>
    <row r="16" spans="1:17" s="79" customFormat="1" ht="12" customHeight="1" x14ac:dyDescent="0.2">
      <c r="A16" s="50" t="s">
        <v>286</v>
      </c>
      <c r="B16" s="45">
        <v>3133</v>
      </c>
      <c r="C16" s="45">
        <v>2792</v>
      </c>
      <c r="D16" s="45">
        <v>2683</v>
      </c>
      <c r="E16" s="46">
        <f t="shared" si="0"/>
        <v>-3.9040114613180465E-2</v>
      </c>
      <c r="F16" s="45">
        <v>53</v>
      </c>
      <c r="G16" s="45">
        <v>47</v>
      </c>
      <c r="H16" s="45">
        <v>57</v>
      </c>
      <c r="I16" s="46">
        <f t="shared" si="1"/>
        <v>0.2127659574468086</v>
      </c>
      <c r="J16" s="45">
        <v>176</v>
      </c>
      <c r="K16" s="45">
        <v>194</v>
      </c>
      <c r="L16" s="45">
        <v>157</v>
      </c>
      <c r="M16" s="46">
        <f t="shared" si="2"/>
        <v>-0.19072164948453607</v>
      </c>
      <c r="N16" s="62">
        <v>3741</v>
      </c>
      <c r="O16" s="45">
        <v>3319</v>
      </c>
      <c r="P16" s="45">
        <v>3128</v>
      </c>
      <c r="Q16" s="63">
        <f t="shared" si="3"/>
        <v>-5.7547454052425451E-2</v>
      </c>
    </row>
    <row r="17" spans="1:17" s="79" customFormat="1" ht="12" customHeight="1" x14ac:dyDescent="0.2">
      <c r="A17" s="54" t="s">
        <v>0</v>
      </c>
      <c r="B17" s="55">
        <f>SUM(B5:B16)</f>
        <v>37251</v>
      </c>
      <c r="C17" s="56">
        <f t="shared" ref="C17:D17" si="4">SUM(C5:C16)</f>
        <v>30691</v>
      </c>
      <c r="D17" s="56">
        <f t="shared" si="4"/>
        <v>34276</v>
      </c>
      <c r="E17" s="57">
        <f>D17/C17-1</f>
        <v>0.11680948812355418</v>
      </c>
      <c r="F17" s="55">
        <f t="shared" ref="F17:H17" si="5">SUM(F5:F16)</f>
        <v>688</v>
      </c>
      <c r="G17" s="56">
        <f t="shared" si="5"/>
        <v>561</v>
      </c>
      <c r="H17" s="56">
        <f t="shared" si="5"/>
        <v>618</v>
      </c>
      <c r="I17" s="57">
        <f>H17/G17-1</f>
        <v>0.10160427807486627</v>
      </c>
      <c r="J17" s="55">
        <f t="shared" ref="J17:L17" si="6">SUM(J5:J16)</f>
        <v>2383</v>
      </c>
      <c r="K17" s="56">
        <f t="shared" si="6"/>
        <v>2161</v>
      </c>
      <c r="L17" s="56">
        <f t="shared" si="6"/>
        <v>2302</v>
      </c>
      <c r="M17" s="57">
        <f>L17/K17-1</f>
        <v>6.5247570569180846E-2</v>
      </c>
      <c r="N17" s="55">
        <f t="shared" ref="N17:P17" si="7">SUM(N5:N16)</f>
        <v>44934</v>
      </c>
      <c r="O17" s="56">
        <f t="shared" si="7"/>
        <v>35853</v>
      </c>
      <c r="P17" s="56">
        <f t="shared" si="7"/>
        <v>40114</v>
      </c>
      <c r="Q17" s="64">
        <f>P17/O17-1</f>
        <v>0.11884640058014662</v>
      </c>
    </row>
    <row r="18" spans="1:17" s="79" customFormat="1" ht="12" customHeight="1" x14ac:dyDescent="0.2"/>
    <row r="19" spans="1:17" s="79" customFormat="1" ht="12" customHeight="1" x14ac:dyDescent="0.2"/>
    <row r="20" spans="1:17" s="79" customFormat="1" ht="12" customHeight="1" x14ac:dyDescent="0.2"/>
    <row r="21" spans="1:17" s="79" customFormat="1" ht="12" customHeight="1" x14ac:dyDescent="0.2"/>
    <row r="22" spans="1:17" s="79" customFormat="1" ht="12" customHeight="1" x14ac:dyDescent="0.2"/>
    <row r="23" spans="1:17" s="79" customFormat="1" ht="12" customHeight="1" x14ac:dyDescent="0.2"/>
    <row r="24" spans="1:17" s="79" customFormat="1" ht="12" customHeight="1" x14ac:dyDescent="0.2"/>
    <row r="25" spans="1:17" s="79" customFormat="1" ht="12" customHeight="1" x14ac:dyDescent="0.2"/>
    <row r="26" spans="1:17" s="79" customFormat="1" ht="12" customHeight="1" x14ac:dyDescent="0.2"/>
    <row r="27" spans="1:17" ht="12" customHeight="1" x14ac:dyDescent="0.25"/>
    <row r="28" spans="1:17" ht="12" customHeight="1" x14ac:dyDescent="0.25"/>
    <row r="29" spans="1:17" ht="12" customHeight="1" x14ac:dyDescent="0.25"/>
    <row r="30" spans="1:17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52" fitToHeight="2" orientation="portrait" horizontalDpi="300" verticalDpi="300" r:id="rId1"/>
  <headerFooter scaleWithDoc="0" alignWithMargins="0"/>
  <ignoredErrors>
    <ignoredError sqref="B17:H17 J17:L17 N17:Q17" formulaRange="1"/>
    <ignoredError sqref="I17 M17" formula="1" formulaRange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62F6-1B45-4FC7-BFBE-BEF598F2A718}">
  <dimension ref="A1:Q33"/>
  <sheetViews>
    <sheetView showGridLines="0" zoomScale="140" zoomScaleNormal="140" zoomScaleSheetLayoutView="115" workbookViewId="0">
      <selection activeCell="G1" sqref="G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372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148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114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299</v>
      </c>
      <c r="B5" s="107">
        <v>6</v>
      </c>
      <c r="C5" s="107">
        <v>6</v>
      </c>
      <c r="D5" s="107">
        <v>3</v>
      </c>
      <c r="E5" s="46">
        <f>D5/C5-1</f>
        <v>-0.5</v>
      </c>
      <c r="F5" s="107">
        <v>7</v>
      </c>
      <c r="G5" s="107">
        <v>5</v>
      </c>
      <c r="H5" s="107">
        <v>8</v>
      </c>
      <c r="I5" s="46">
        <f>H5/G5-1</f>
        <v>0.60000000000000009</v>
      </c>
      <c r="J5" s="107">
        <v>18</v>
      </c>
      <c r="K5" s="107">
        <v>5</v>
      </c>
      <c r="L5" s="107">
        <v>15</v>
      </c>
      <c r="M5" s="46">
        <f>L5/K5-1</f>
        <v>2</v>
      </c>
      <c r="N5" s="62">
        <f t="shared" ref="N5:P12" si="0">B5+F5+J5</f>
        <v>31</v>
      </c>
      <c r="O5" s="45">
        <f t="shared" si="0"/>
        <v>16</v>
      </c>
      <c r="P5" s="45">
        <f t="shared" si="0"/>
        <v>26</v>
      </c>
      <c r="Q5" s="71">
        <f>P5/O5-1</f>
        <v>0.625</v>
      </c>
    </row>
    <row r="6" spans="1:17" s="20" customFormat="1" ht="12" customHeight="1" x14ac:dyDescent="0.2">
      <c r="A6" s="50" t="s">
        <v>300</v>
      </c>
      <c r="B6" s="107">
        <v>91</v>
      </c>
      <c r="C6" s="107">
        <v>60</v>
      </c>
      <c r="D6" s="107">
        <v>57</v>
      </c>
      <c r="E6" s="46">
        <f t="shared" ref="E6:E12" si="1">D6/C6-1</f>
        <v>-5.0000000000000044E-2</v>
      </c>
      <c r="F6" s="107">
        <v>347</v>
      </c>
      <c r="G6" s="107">
        <v>237</v>
      </c>
      <c r="H6" s="107">
        <v>276</v>
      </c>
      <c r="I6" s="46">
        <f t="shared" ref="I6:I12" si="2">H6/G6-1</f>
        <v>0.16455696202531644</v>
      </c>
      <c r="J6" s="45">
        <v>4957</v>
      </c>
      <c r="K6" s="45">
        <v>3332</v>
      </c>
      <c r="L6" s="45">
        <v>4015</v>
      </c>
      <c r="M6" s="46">
        <f t="shared" ref="M6:M12" si="3">L6/K6-1</f>
        <v>0.20498199279711882</v>
      </c>
      <c r="N6" s="62">
        <f t="shared" si="0"/>
        <v>5395</v>
      </c>
      <c r="O6" s="45">
        <f t="shared" si="0"/>
        <v>3629</v>
      </c>
      <c r="P6" s="45">
        <f t="shared" si="0"/>
        <v>4348</v>
      </c>
      <c r="Q6" s="63">
        <f t="shared" ref="Q6:Q12" si="4">P6/O6-1</f>
        <v>0.19812620556627181</v>
      </c>
    </row>
    <row r="7" spans="1:17" s="20" customFormat="1" ht="12" customHeight="1" x14ac:dyDescent="0.2">
      <c r="A7" s="50" t="s">
        <v>301</v>
      </c>
      <c r="B7" s="107">
        <v>3</v>
      </c>
      <c r="C7" s="107">
        <v>5</v>
      </c>
      <c r="D7" s="107">
        <v>8</v>
      </c>
      <c r="E7" s="46">
        <f t="shared" si="1"/>
        <v>0.60000000000000009</v>
      </c>
      <c r="F7" s="107">
        <v>10</v>
      </c>
      <c r="G7" s="107">
        <v>6</v>
      </c>
      <c r="H7" s="107">
        <v>6</v>
      </c>
      <c r="I7" s="46">
        <f t="shared" si="2"/>
        <v>0</v>
      </c>
      <c r="J7" s="107">
        <v>31</v>
      </c>
      <c r="K7" s="107">
        <v>24</v>
      </c>
      <c r="L7" s="107">
        <v>30</v>
      </c>
      <c r="M7" s="46">
        <f t="shared" si="3"/>
        <v>0.25</v>
      </c>
      <c r="N7" s="62">
        <f t="shared" si="0"/>
        <v>44</v>
      </c>
      <c r="O7" s="45">
        <f t="shared" si="0"/>
        <v>35</v>
      </c>
      <c r="P7" s="45">
        <f t="shared" si="0"/>
        <v>44</v>
      </c>
      <c r="Q7" s="63">
        <f t="shared" si="4"/>
        <v>0.25714285714285712</v>
      </c>
    </row>
    <row r="8" spans="1:17" s="20" customFormat="1" ht="12" customHeight="1" x14ac:dyDescent="0.2">
      <c r="A8" s="50" t="s">
        <v>302</v>
      </c>
      <c r="B8" s="107">
        <v>27</v>
      </c>
      <c r="C8" s="107">
        <v>21</v>
      </c>
      <c r="D8" s="107">
        <v>30</v>
      </c>
      <c r="E8" s="46">
        <f t="shared" si="1"/>
        <v>0.4285714285714286</v>
      </c>
      <c r="F8" s="107">
        <v>53</v>
      </c>
      <c r="G8" s="107">
        <v>43</v>
      </c>
      <c r="H8" s="107">
        <v>39</v>
      </c>
      <c r="I8" s="46">
        <f t="shared" si="2"/>
        <v>-9.3023255813953543E-2</v>
      </c>
      <c r="J8" s="107">
        <v>255</v>
      </c>
      <c r="K8" s="107">
        <v>202</v>
      </c>
      <c r="L8" s="107">
        <v>275</v>
      </c>
      <c r="M8" s="46">
        <f t="shared" si="3"/>
        <v>0.36138613861386149</v>
      </c>
      <c r="N8" s="62">
        <f t="shared" si="0"/>
        <v>335</v>
      </c>
      <c r="O8" s="45">
        <f t="shared" si="0"/>
        <v>266</v>
      </c>
      <c r="P8" s="45">
        <f t="shared" si="0"/>
        <v>344</v>
      </c>
      <c r="Q8" s="63">
        <f t="shared" si="4"/>
        <v>0.29323308270676685</v>
      </c>
    </row>
    <row r="9" spans="1:17" s="20" customFormat="1" ht="12" customHeight="1" x14ac:dyDescent="0.2">
      <c r="A9" s="50" t="s">
        <v>303</v>
      </c>
      <c r="B9" s="107">
        <v>4</v>
      </c>
      <c r="C9" s="107">
        <v>2</v>
      </c>
      <c r="D9" s="107">
        <v>1</v>
      </c>
      <c r="E9" s="46">
        <f t="shared" si="1"/>
        <v>-0.5</v>
      </c>
      <c r="F9" s="107">
        <v>4</v>
      </c>
      <c r="G9" s="107">
        <v>3</v>
      </c>
      <c r="H9" s="107">
        <v>5</v>
      </c>
      <c r="I9" s="46">
        <f t="shared" si="2"/>
        <v>0.66666666666666674</v>
      </c>
      <c r="J9" s="107">
        <v>18</v>
      </c>
      <c r="K9" s="107">
        <v>17</v>
      </c>
      <c r="L9" s="107">
        <v>19</v>
      </c>
      <c r="M9" s="46">
        <f t="shared" si="3"/>
        <v>0.11764705882352944</v>
      </c>
      <c r="N9" s="62">
        <f t="shared" si="0"/>
        <v>26</v>
      </c>
      <c r="O9" s="45">
        <f t="shared" si="0"/>
        <v>22</v>
      </c>
      <c r="P9" s="45">
        <f t="shared" si="0"/>
        <v>25</v>
      </c>
      <c r="Q9" s="63">
        <f t="shared" si="4"/>
        <v>0.13636363636363646</v>
      </c>
    </row>
    <row r="10" spans="1:17" s="20" customFormat="1" ht="12" customHeight="1" x14ac:dyDescent="0.2">
      <c r="A10" s="50" t="s">
        <v>304</v>
      </c>
      <c r="B10" s="107">
        <v>7</v>
      </c>
      <c r="C10" s="107">
        <v>3</v>
      </c>
      <c r="D10" s="107">
        <v>3</v>
      </c>
      <c r="E10" s="46">
        <f t="shared" si="1"/>
        <v>0</v>
      </c>
      <c r="F10" s="107">
        <v>8</v>
      </c>
      <c r="G10" s="107">
        <v>5</v>
      </c>
      <c r="H10" s="107">
        <v>5</v>
      </c>
      <c r="I10" s="46">
        <f t="shared" ref="I10" si="5">H10/G10-1</f>
        <v>0</v>
      </c>
      <c r="J10" s="107">
        <v>8</v>
      </c>
      <c r="K10" s="107">
        <v>11</v>
      </c>
      <c r="L10" s="107">
        <v>13</v>
      </c>
      <c r="M10" s="46">
        <f t="shared" si="3"/>
        <v>0.18181818181818188</v>
      </c>
      <c r="N10" s="62">
        <f t="shared" si="0"/>
        <v>23</v>
      </c>
      <c r="O10" s="45">
        <f t="shared" si="0"/>
        <v>19</v>
      </c>
      <c r="P10" s="45">
        <f t="shared" si="0"/>
        <v>21</v>
      </c>
      <c r="Q10" s="63">
        <f t="shared" si="4"/>
        <v>0.10526315789473695</v>
      </c>
    </row>
    <row r="11" spans="1:17" s="20" customFormat="1" ht="12" customHeight="1" x14ac:dyDescent="0.2">
      <c r="A11" s="50" t="s">
        <v>305</v>
      </c>
      <c r="B11" s="107">
        <v>0</v>
      </c>
      <c r="C11" s="107">
        <v>0</v>
      </c>
      <c r="D11" s="107">
        <v>2</v>
      </c>
      <c r="E11" s="46" t="s">
        <v>62</v>
      </c>
      <c r="F11" s="107">
        <v>0</v>
      </c>
      <c r="G11" s="107">
        <v>0</v>
      </c>
      <c r="H11" s="107">
        <v>2</v>
      </c>
      <c r="I11" s="46" t="s">
        <v>62</v>
      </c>
      <c r="J11" s="107">
        <v>0</v>
      </c>
      <c r="K11" s="107">
        <v>1</v>
      </c>
      <c r="L11" s="107">
        <v>2</v>
      </c>
      <c r="M11" s="46">
        <f t="shared" si="3"/>
        <v>1</v>
      </c>
      <c r="N11" s="62">
        <f t="shared" si="0"/>
        <v>0</v>
      </c>
      <c r="O11" s="45">
        <f t="shared" si="0"/>
        <v>1</v>
      </c>
      <c r="P11" s="45">
        <f t="shared" si="0"/>
        <v>6</v>
      </c>
      <c r="Q11" s="63">
        <f t="shared" si="4"/>
        <v>5</v>
      </c>
    </row>
    <row r="12" spans="1:17" s="20" customFormat="1" ht="12" customHeight="1" x14ac:dyDescent="0.2">
      <c r="A12" s="50" t="s">
        <v>311</v>
      </c>
      <c r="B12" s="107">
        <v>2</v>
      </c>
      <c r="C12" s="107">
        <v>3</v>
      </c>
      <c r="D12" s="107">
        <v>3</v>
      </c>
      <c r="E12" s="46">
        <f t="shared" si="1"/>
        <v>0</v>
      </c>
      <c r="F12" s="107">
        <v>21</v>
      </c>
      <c r="G12" s="107">
        <v>7</v>
      </c>
      <c r="H12" s="107">
        <v>9</v>
      </c>
      <c r="I12" s="46">
        <f t="shared" si="2"/>
        <v>0.28571428571428581</v>
      </c>
      <c r="J12" s="107">
        <v>104</v>
      </c>
      <c r="K12" s="107">
        <v>125</v>
      </c>
      <c r="L12" s="107">
        <v>123</v>
      </c>
      <c r="M12" s="46">
        <f t="shared" si="3"/>
        <v>-1.6000000000000014E-2</v>
      </c>
      <c r="N12" s="62">
        <f t="shared" si="0"/>
        <v>127</v>
      </c>
      <c r="O12" s="45">
        <f t="shared" si="0"/>
        <v>135</v>
      </c>
      <c r="P12" s="45">
        <f t="shared" si="0"/>
        <v>135</v>
      </c>
      <c r="Q12" s="63">
        <f t="shared" si="4"/>
        <v>0</v>
      </c>
    </row>
    <row r="13" spans="1:17" s="20" customFormat="1" ht="12" customHeight="1" x14ac:dyDescent="0.2">
      <c r="A13" s="54" t="s">
        <v>0</v>
      </c>
      <c r="B13" s="55">
        <f>SUM(B5:B12)</f>
        <v>140</v>
      </c>
      <c r="C13" s="56">
        <f t="shared" ref="C13:D13" si="6">SUM(C5:C12)</f>
        <v>100</v>
      </c>
      <c r="D13" s="56">
        <f t="shared" si="6"/>
        <v>107</v>
      </c>
      <c r="E13" s="57">
        <f>D13/C13-1</f>
        <v>7.0000000000000062E-2</v>
      </c>
      <c r="F13" s="55">
        <f t="shared" ref="F13:H13" si="7">SUM(F5:F12)</f>
        <v>450</v>
      </c>
      <c r="G13" s="56">
        <f t="shared" si="7"/>
        <v>306</v>
      </c>
      <c r="H13" s="56">
        <f t="shared" si="7"/>
        <v>350</v>
      </c>
      <c r="I13" s="57">
        <f>H13/G13-1</f>
        <v>0.14379084967320255</v>
      </c>
      <c r="J13" s="55">
        <f t="shared" ref="J13:L13" si="8">SUM(J5:J12)</f>
        <v>5391</v>
      </c>
      <c r="K13" s="56">
        <f t="shared" si="8"/>
        <v>3717</v>
      </c>
      <c r="L13" s="56">
        <f t="shared" si="8"/>
        <v>4492</v>
      </c>
      <c r="M13" s="57">
        <f>L13/K13-1</f>
        <v>0.20850147968792032</v>
      </c>
      <c r="N13" s="55">
        <f>SUM(N5:N12)</f>
        <v>5981</v>
      </c>
      <c r="O13" s="56">
        <f t="shared" ref="O13:P13" si="9">SUM(O5:O12)</f>
        <v>4123</v>
      </c>
      <c r="P13" s="56">
        <f t="shared" si="9"/>
        <v>4949</v>
      </c>
      <c r="Q13" s="64">
        <f>P13/O13-1</f>
        <v>0.20033955857385388</v>
      </c>
    </row>
    <row r="14" spans="1:17" s="20" customFormat="1" ht="9" customHeight="1" x14ac:dyDescent="0.2">
      <c r="A14" s="152" t="s">
        <v>342</v>
      </c>
    </row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13:H13 N13:Q13" formulaRange="1"/>
    <ignoredError sqref="I13:M13" formula="1" formulaRange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6C5A0-9127-4C33-BE1D-AC7FA78F9635}">
  <dimension ref="A1:Q33"/>
  <sheetViews>
    <sheetView showGridLines="0" zoomScale="130" zoomScaleNormal="130" workbookViewId="0">
      <selection activeCell="H1" sqref="H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373</v>
      </c>
      <c r="B1" s="12"/>
      <c r="C1" s="12"/>
      <c r="D1" s="12"/>
      <c r="E1" s="12"/>
      <c r="F1" s="12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296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114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4</v>
      </c>
      <c r="B5" s="107">
        <v>5</v>
      </c>
      <c r="C5" s="107">
        <v>7</v>
      </c>
      <c r="D5" s="107">
        <v>7</v>
      </c>
      <c r="E5" s="46">
        <f>D5/C5-1</f>
        <v>0</v>
      </c>
      <c r="F5" s="107">
        <v>27</v>
      </c>
      <c r="G5" s="107">
        <v>13</v>
      </c>
      <c r="H5" s="107">
        <v>24</v>
      </c>
      <c r="I5" s="46">
        <f>H5/G5-1</f>
        <v>0.84615384615384626</v>
      </c>
      <c r="J5" s="107">
        <v>283</v>
      </c>
      <c r="K5" s="107">
        <v>193</v>
      </c>
      <c r="L5" s="107">
        <v>238</v>
      </c>
      <c r="M5" s="46">
        <f>L5/K5-1</f>
        <v>0.23316062176165797</v>
      </c>
      <c r="N5" s="62">
        <f t="shared" ref="N5:N24" si="0">B5+F5+J5</f>
        <v>315</v>
      </c>
      <c r="O5" s="45">
        <f t="shared" ref="O5:O24" si="1">C5+G5+K5</f>
        <v>213</v>
      </c>
      <c r="P5" s="45">
        <f t="shared" ref="P5:P24" si="2">D5+H5+L5</f>
        <v>269</v>
      </c>
      <c r="Q5" s="63">
        <f>P5/O5-1</f>
        <v>0.26291079812206575</v>
      </c>
    </row>
    <row r="6" spans="1:17" s="20" customFormat="1" ht="12" customHeight="1" x14ac:dyDescent="0.2">
      <c r="A6" s="50" t="s">
        <v>5</v>
      </c>
      <c r="B6" s="107">
        <v>2</v>
      </c>
      <c r="C6" s="107">
        <v>1</v>
      </c>
      <c r="D6" s="107">
        <v>9</v>
      </c>
      <c r="E6" s="46">
        <f t="shared" ref="E6:E12" si="3">D6/C6-1</f>
        <v>8</v>
      </c>
      <c r="F6" s="107">
        <v>9</v>
      </c>
      <c r="G6" s="107">
        <v>6</v>
      </c>
      <c r="H6" s="107">
        <v>10</v>
      </c>
      <c r="I6" s="46">
        <f t="shared" ref="I6:I24" si="4">H6/G6-1</f>
        <v>0.66666666666666674</v>
      </c>
      <c r="J6" s="107">
        <v>35</v>
      </c>
      <c r="K6" s="107">
        <v>26</v>
      </c>
      <c r="L6" s="107">
        <v>30</v>
      </c>
      <c r="M6" s="46">
        <f t="shared" ref="M6:M24" si="5">L6/K6-1</f>
        <v>0.15384615384615374</v>
      </c>
      <c r="N6" s="62">
        <f t="shared" si="0"/>
        <v>46</v>
      </c>
      <c r="O6" s="45">
        <f t="shared" si="1"/>
        <v>33</v>
      </c>
      <c r="P6" s="45">
        <f t="shared" si="2"/>
        <v>49</v>
      </c>
      <c r="Q6" s="63">
        <f t="shared" ref="Q6:Q24" si="6">P6/O6-1</f>
        <v>0.48484848484848486</v>
      </c>
    </row>
    <row r="7" spans="1:17" s="20" customFormat="1" ht="12" customHeight="1" x14ac:dyDescent="0.2">
      <c r="A7" s="50" t="s">
        <v>6</v>
      </c>
      <c r="B7" s="107">
        <v>11</v>
      </c>
      <c r="C7" s="107">
        <v>9</v>
      </c>
      <c r="D7" s="107">
        <v>9</v>
      </c>
      <c r="E7" s="46">
        <f t="shared" si="3"/>
        <v>0</v>
      </c>
      <c r="F7" s="107">
        <v>35</v>
      </c>
      <c r="G7" s="107">
        <v>28</v>
      </c>
      <c r="H7" s="107">
        <v>21</v>
      </c>
      <c r="I7" s="46">
        <f t="shared" si="4"/>
        <v>-0.25</v>
      </c>
      <c r="J7" s="107">
        <v>417</v>
      </c>
      <c r="K7" s="107">
        <v>292</v>
      </c>
      <c r="L7" s="107">
        <v>392</v>
      </c>
      <c r="M7" s="46">
        <f t="shared" si="5"/>
        <v>0.34246575342465757</v>
      </c>
      <c r="N7" s="62">
        <f t="shared" si="0"/>
        <v>463</v>
      </c>
      <c r="O7" s="45">
        <f t="shared" si="1"/>
        <v>329</v>
      </c>
      <c r="P7" s="45">
        <f t="shared" si="2"/>
        <v>422</v>
      </c>
      <c r="Q7" s="63">
        <f t="shared" si="6"/>
        <v>0.28267477203647418</v>
      </c>
    </row>
    <row r="8" spans="1:17" s="20" customFormat="1" ht="12" customHeight="1" x14ac:dyDescent="0.2">
      <c r="A8" s="50" t="s">
        <v>7</v>
      </c>
      <c r="B8" s="107">
        <v>1</v>
      </c>
      <c r="C8" s="107">
        <v>2</v>
      </c>
      <c r="D8" s="107">
        <v>0</v>
      </c>
      <c r="E8" s="46">
        <f t="shared" si="3"/>
        <v>-1</v>
      </c>
      <c r="F8" s="107">
        <v>11</v>
      </c>
      <c r="G8" s="107">
        <v>7</v>
      </c>
      <c r="H8" s="107">
        <v>9</v>
      </c>
      <c r="I8" s="46">
        <f t="shared" si="4"/>
        <v>0.28571428571428581</v>
      </c>
      <c r="J8" s="107">
        <v>51</v>
      </c>
      <c r="K8" s="107">
        <v>33</v>
      </c>
      <c r="L8" s="107">
        <v>36</v>
      </c>
      <c r="M8" s="46">
        <f t="shared" si="5"/>
        <v>9.0909090909090828E-2</v>
      </c>
      <c r="N8" s="62">
        <f t="shared" si="0"/>
        <v>63</v>
      </c>
      <c r="O8" s="45">
        <f t="shared" si="1"/>
        <v>42</v>
      </c>
      <c r="P8" s="45">
        <f t="shared" si="2"/>
        <v>45</v>
      </c>
      <c r="Q8" s="63">
        <f t="shared" si="6"/>
        <v>7.1428571428571397E-2</v>
      </c>
    </row>
    <row r="9" spans="1:17" s="20" customFormat="1" ht="12" customHeight="1" x14ac:dyDescent="0.2">
      <c r="A9" s="50" t="s">
        <v>75</v>
      </c>
      <c r="B9" s="107">
        <v>1</v>
      </c>
      <c r="C9" s="107">
        <v>4</v>
      </c>
      <c r="D9" s="107">
        <v>3</v>
      </c>
      <c r="E9" s="46">
        <f t="shared" si="3"/>
        <v>-0.25</v>
      </c>
      <c r="F9" s="107">
        <v>10</v>
      </c>
      <c r="G9" s="107">
        <v>8</v>
      </c>
      <c r="H9" s="107">
        <v>2</v>
      </c>
      <c r="I9" s="46">
        <f t="shared" si="4"/>
        <v>-0.75</v>
      </c>
      <c r="J9" s="107">
        <v>59</v>
      </c>
      <c r="K9" s="107">
        <v>42</v>
      </c>
      <c r="L9" s="107">
        <v>52</v>
      </c>
      <c r="M9" s="46">
        <f t="shared" si="5"/>
        <v>0.23809523809523814</v>
      </c>
      <c r="N9" s="62">
        <f t="shared" si="0"/>
        <v>70</v>
      </c>
      <c r="O9" s="45">
        <f t="shared" si="1"/>
        <v>54</v>
      </c>
      <c r="P9" s="45">
        <f t="shared" si="2"/>
        <v>57</v>
      </c>
      <c r="Q9" s="63">
        <f t="shared" si="6"/>
        <v>5.555555555555558E-2</v>
      </c>
    </row>
    <row r="10" spans="1:17" s="20" customFormat="1" ht="12" customHeight="1" x14ac:dyDescent="0.2">
      <c r="A10" s="50" t="s">
        <v>8</v>
      </c>
      <c r="B10" s="107">
        <v>7</v>
      </c>
      <c r="C10" s="107">
        <v>2</v>
      </c>
      <c r="D10" s="107">
        <v>2</v>
      </c>
      <c r="E10" s="46">
        <f t="shared" si="3"/>
        <v>0</v>
      </c>
      <c r="F10" s="107">
        <v>16</v>
      </c>
      <c r="G10" s="107">
        <v>6</v>
      </c>
      <c r="H10" s="107">
        <v>11</v>
      </c>
      <c r="I10" s="46">
        <f t="shared" si="4"/>
        <v>0.83333333333333326</v>
      </c>
      <c r="J10" s="107">
        <v>164</v>
      </c>
      <c r="K10" s="107">
        <v>108</v>
      </c>
      <c r="L10" s="107">
        <v>148</v>
      </c>
      <c r="M10" s="46">
        <f t="shared" si="5"/>
        <v>0.37037037037037046</v>
      </c>
      <c r="N10" s="62">
        <f t="shared" si="0"/>
        <v>187</v>
      </c>
      <c r="O10" s="45">
        <f t="shared" si="1"/>
        <v>116</v>
      </c>
      <c r="P10" s="45">
        <f t="shared" si="2"/>
        <v>161</v>
      </c>
      <c r="Q10" s="63">
        <f t="shared" si="6"/>
        <v>0.38793103448275867</v>
      </c>
    </row>
    <row r="11" spans="1:17" s="20" customFormat="1" ht="12" customHeight="1" x14ac:dyDescent="0.2">
      <c r="A11" s="50" t="s">
        <v>9</v>
      </c>
      <c r="B11" s="107">
        <v>3</v>
      </c>
      <c r="C11" s="107">
        <v>2</v>
      </c>
      <c r="D11" s="107">
        <v>2</v>
      </c>
      <c r="E11" s="46">
        <f t="shared" si="3"/>
        <v>0</v>
      </c>
      <c r="F11" s="107">
        <v>8</v>
      </c>
      <c r="G11" s="107">
        <v>2</v>
      </c>
      <c r="H11" s="107">
        <v>3</v>
      </c>
      <c r="I11" s="46">
        <f t="shared" si="4"/>
        <v>0.5</v>
      </c>
      <c r="J11" s="107">
        <v>38</v>
      </c>
      <c r="K11" s="107">
        <v>34</v>
      </c>
      <c r="L11" s="107">
        <v>45</v>
      </c>
      <c r="M11" s="46">
        <f t="shared" si="5"/>
        <v>0.32352941176470584</v>
      </c>
      <c r="N11" s="62">
        <f t="shared" si="0"/>
        <v>49</v>
      </c>
      <c r="O11" s="45">
        <f t="shared" si="1"/>
        <v>38</v>
      </c>
      <c r="P11" s="45">
        <f t="shared" si="2"/>
        <v>50</v>
      </c>
      <c r="Q11" s="63">
        <f t="shared" si="6"/>
        <v>0.31578947368421062</v>
      </c>
    </row>
    <row r="12" spans="1:17" s="20" customFormat="1" ht="12" customHeight="1" x14ac:dyDescent="0.2">
      <c r="A12" s="50" t="s">
        <v>3</v>
      </c>
      <c r="B12" s="107">
        <v>11</v>
      </c>
      <c r="C12" s="107">
        <v>8</v>
      </c>
      <c r="D12" s="107">
        <v>10</v>
      </c>
      <c r="E12" s="46">
        <f t="shared" si="3"/>
        <v>0.25</v>
      </c>
      <c r="F12" s="107">
        <v>27</v>
      </c>
      <c r="G12" s="107">
        <v>25</v>
      </c>
      <c r="H12" s="107">
        <v>22</v>
      </c>
      <c r="I12" s="46">
        <f t="shared" si="4"/>
        <v>-0.12</v>
      </c>
      <c r="J12" s="107">
        <v>242</v>
      </c>
      <c r="K12" s="107">
        <v>183</v>
      </c>
      <c r="L12" s="107">
        <v>251</v>
      </c>
      <c r="M12" s="46">
        <f t="shared" si="5"/>
        <v>0.37158469945355188</v>
      </c>
      <c r="N12" s="62">
        <f t="shared" si="0"/>
        <v>280</v>
      </c>
      <c r="O12" s="45">
        <f t="shared" si="1"/>
        <v>216</v>
      </c>
      <c r="P12" s="45">
        <f t="shared" si="2"/>
        <v>283</v>
      </c>
      <c r="Q12" s="63">
        <f t="shared" si="6"/>
        <v>0.31018518518518512</v>
      </c>
    </row>
    <row r="13" spans="1:17" s="20" customFormat="1" ht="12" customHeight="1" x14ac:dyDescent="0.2">
      <c r="A13" s="50" t="s">
        <v>10</v>
      </c>
      <c r="B13" s="107">
        <v>1</v>
      </c>
      <c r="C13" s="107">
        <v>0</v>
      </c>
      <c r="D13" s="107">
        <v>2</v>
      </c>
      <c r="E13" s="46" t="s">
        <v>62</v>
      </c>
      <c r="F13" s="107">
        <v>6</v>
      </c>
      <c r="G13" s="107">
        <v>4</v>
      </c>
      <c r="H13" s="107">
        <v>9</v>
      </c>
      <c r="I13" s="46">
        <f t="shared" si="4"/>
        <v>1.25</v>
      </c>
      <c r="J13" s="107">
        <v>43</v>
      </c>
      <c r="K13" s="107">
        <v>26</v>
      </c>
      <c r="L13" s="107">
        <v>33</v>
      </c>
      <c r="M13" s="46">
        <f t="shared" si="5"/>
        <v>0.26923076923076916</v>
      </c>
      <c r="N13" s="62">
        <f t="shared" si="0"/>
        <v>50</v>
      </c>
      <c r="O13" s="45">
        <f t="shared" si="1"/>
        <v>30</v>
      </c>
      <c r="P13" s="45">
        <f t="shared" si="2"/>
        <v>44</v>
      </c>
      <c r="Q13" s="63">
        <f t="shared" si="6"/>
        <v>0.46666666666666656</v>
      </c>
    </row>
    <row r="14" spans="1:17" s="20" customFormat="1" ht="12" customHeight="1" x14ac:dyDescent="0.2">
      <c r="A14" s="50" t="s">
        <v>11</v>
      </c>
      <c r="B14" s="107">
        <v>11</v>
      </c>
      <c r="C14" s="107">
        <v>2</v>
      </c>
      <c r="D14" s="107">
        <v>6</v>
      </c>
      <c r="E14" s="46">
        <f t="shared" ref="E14:E24" si="7">D14/C14-1</f>
        <v>2</v>
      </c>
      <c r="F14" s="107">
        <v>18</v>
      </c>
      <c r="G14" s="107">
        <v>10</v>
      </c>
      <c r="H14" s="107">
        <v>12</v>
      </c>
      <c r="I14" s="46">
        <f t="shared" si="4"/>
        <v>0.19999999999999996</v>
      </c>
      <c r="J14" s="107">
        <v>184</v>
      </c>
      <c r="K14" s="107">
        <v>107</v>
      </c>
      <c r="L14" s="107">
        <v>167</v>
      </c>
      <c r="M14" s="46">
        <f t="shared" si="5"/>
        <v>0.56074766355140193</v>
      </c>
      <c r="N14" s="62">
        <f t="shared" si="0"/>
        <v>213</v>
      </c>
      <c r="O14" s="45">
        <f t="shared" si="1"/>
        <v>119</v>
      </c>
      <c r="P14" s="45">
        <f t="shared" si="2"/>
        <v>185</v>
      </c>
      <c r="Q14" s="63">
        <f t="shared" si="6"/>
        <v>0.55462184873949583</v>
      </c>
    </row>
    <row r="15" spans="1:17" s="20" customFormat="1" ht="12" customHeight="1" x14ac:dyDescent="0.2">
      <c r="A15" s="50" t="s">
        <v>1</v>
      </c>
      <c r="B15" s="107">
        <v>25</v>
      </c>
      <c r="C15" s="107">
        <v>23</v>
      </c>
      <c r="D15" s="107">
        <v>13</v>
      </c>
      <c r="E15" s="46">
        <f t="shared" si="7"/>
        <v>-0.43478260869565222</v>
      </c>
      <c r="F15" s="107">
        <v>103</v>
      </c>
      <c r="G15" s="107">
        <v>70</v>
      </c>
      <c r="H15" s="107">
        <v>61</v>
      </c>
      <c r="I15" s="46">
        <f t="shared" si="4"/>
        <v>-0.12857142857142856</v>
      </c>
      <c r="J15" s="45">
        <v>1615</v>
      </c>
      <c r="K15" s="45">
        <v>1038</v>
      </c>
      <c r="L15" s="45">
        <v>1248</v>
      </c>
      <c r="M15" s="46">
        <f t="shared" si="5"/>
        <v>0.20231213872832376</v>
      </c>
      <c r="N15" s="62">
        <f t="shared" si="0"/>
        <v>1743</v>
      </c>
      <c r="O15" s="45">
        <f t="shared" si="1"/>
        <v>1131</v>
      </c>
      <c r="P15" s="45">
        <f t="shared" si="2"/>
        <v>1322</v>
      </c>
      <c r="Q15" s="63">
        <f t="shared" si="6"/>
        <v>0.16887709991158273</v>
      </c>
    </row>
    <row r="16" spans="1:17" s="20" customFormat="1" ht="12" customHeight="1" x14ac:dyDescent="0.2">
      <c r="A16" s="50" t="s">
        <v>12</v>
      </c>
      <c r="B16" s="107">
        <v>1</v>
      </c>
      <c r="C16" s="107">
        <v>2</v>
      </c>
      <c r="D16" s="107">
        <v>0</v>
      </c>
      <c r="E16" s="46">
        <f t="shared" si="7"/>
        <v>-1</v>
      </c>
      <c r="F16" s="107">
        <v>5</v>
      </c>
      <c r="G16" s="107">
        <v>4</v>
      </c>
      <c r="H16" s="107">
        <v>2</v>
      </c>
      <c r="I16" s="46">
        <f t="shared" si="4"/>
        <v>-0.5</v>
      </c>
      <c r="J16" s="107">
        <v>27</v>
      </c>
      <c r="K16" s="107">
        <v>29</v>
      </c>
      <c r="L16" s="107">
        <v>21</v>
      </c>
      <c r="M16" s="46">
        <f t="shared" si="5"/>
        <v>-0.27586206896551724</v>
      </c>
      <c r="N16" s="62">
        <f t="shared" si="0"/>
        <v>33</v>
      </c>
      <c r="O16" s="45">
        <f t="shared" si="1"/>
        <v>35</v>
      </c>
      <c r="P16" s="45">
        <f t="shared" si="2"/>
        <v>23</v>
      </c>
      <c r="Q16" s="63">
        <f t="shared" si="6"/>
        <v>-0.34285714285714286</v>
      </c>
    </row>
    <row r="17" spans="1:17" s="20" customFormat="1" ht="12" customHeight="1" x14ac:dyDescent="0.2">
      <c r="A17" s="50" t="s">
        <v>2</v>
      </c>
      <c r="B17" s="107">
        <v>26</v>
      </c>
      <c r="C17" s="107">
        <v>9</v>
      </c>
      <c r="D17" s="107">
        <v>18</v>
      </c>
      <c r="E17" s="46">
        <f t="shared" si="7"/>
        <v>1</v>
      </c>
      <c r="F17" s="107">
        <v>43</v>
      </c>
      <c r="G17" s="107">
        <v>39</v>
      </c>
      <c r="H17" s="107">
        <v>51</v>
      </c>
      <c r="I17" s="46">
        <f t="shared" si="4"/>
        <v>0.30769230769230771</v>
      </c>
      <c r="J17" s="45">
        <v>1093</v>
      </c>
      <c r="K17" s="107">
        <v>839</v>
      </c>
      <c r="L17" s="107">
        <v>922</v>
      </c>
      <c r="M17" s="46">
        <f t="shared" si="5"/>
        <v>9.8927294398093002E-2</v>
      </c>
      <c r="N17" s="62">
        <f t="shared" si="0"/>
        <v>1162</v>
      </c>
      <c r="O17" s="45">
        <f t="shared" si="1"/>
        <v>887</v>
      </c>
      <c r="P17" s="45">
        <f t="shared" si="2"/>
        <v>991</v>
      </c>
      <c r="Q17" s="63">
        <f t="shared" si="6"/>
        <v>0.11724915445321304</v>
      </c>
    </row>
    <row r="18" spans="1:17" s="20" customFormat="1" ht="12" customHeight="1" x14ac:dyDescent="0.2">
      <c r="A18" s="50" t="s">
        <v>13</v>
      </c>
      <c r="B18" s="107">
        <v>5</v>
      </c>
      <c r="C18" s="107">
        <v>9</v>
      </c>
      <c r="D18" s="107">
        <v>2</v>
      </c>
      <c r="E18" s="46">
        <f t="shared" si="7"/>
        <v>-0.77777777777777779</v>
      </c>
      <c r="F18" s="107">
        <v>24</v>
      </c>
      <c r="G18" s="107">
        <v>12</v>
      </c>
      <c r="H18" s="107">
        <v>22</v>
      </c>
      <c r="I18" s="46">
        <f t="shared" si="4"/>
        <v>0.83333333333333326</v>
      </c>
      <c r="J18" s="107">
        <v>152</v>
      </c>
      <c r="K18" s="107">
        <v>77</v>
      </c>
      <c r="L18" s="107">
        <v>125</v>
      </c>
      <c r="M18" s="46">
        <f t="shared" si="5"/>
        <v>0.62337662337662336</v>
      </c>
      <c r="N18" s="62">
        <f t="shared" si="0"/>
        <v>181</v>
      </c>
      <c r="O18" s="45">
        <f t="shared" si="1"/>
        <v>98</v>
      </c>
      <c r="P18" s="45">
        <f t="shared" si="2"/>
        <v>149</v>
      </c>
      <c r="Q18" s="63">
        <f t="shared" si="6"/>
        <v>0.52040816326530615</v>
      </c>
    </row>
    <row r="19" spans="1:17" s="20" customFormat="1" ht="12" customHeight="1" x14ac:dyDescent="0.2">
      <c r="A19" s="50" t="s">
        <v>14</v>
      </c>
      <c r="B19" s="107">
        <v>7</v>
      </c>
      <c r="C19" s="107">
        <v>5</v>
      </c>
      <c r="D19" s="107">
        <v>10</v>
      </c>
      <c r="E19" s="46">
        <f t="shared" si="7"/>
        <v>1</v>
      </c>
      <c r="F19" s="107">
        <v>29</v>
      </c>
      <c r="G19" s="107">
        <v>29</v>
      </c>
      <c r="H19" s="107">
        <v>39</v>
      </c>
      <c r="I19" s="46">
        <f t="shared" si="4"/>
        <v>0.34482758620689657</v>
      </c>
      <c r="J19" s="107">
        <v>455</v>
      </c>
      <c r="K19" s="107">
        <v>342</v>
      </c>
      <c r="L19" s="107">
        <v>379</v>
      </c>
      <c r="M19" s="46">
        <f t="shared" si="5"/>
        <v>0.10818713450292394</v>
      </c>
      <c r="N19" s="62">
        <f t="shared" si="0"/>
        <v>491</v>
      </c>
      <c r="O19" s="45">
        <f t="shared" si="1"/>
        <v>376</v>
      </c>
      <c r="P19" s="45">
        <f t="shared" si="2"/>
        <v>428</v>
      </c>
      <c r="Q19" s="63">
        <f t="shared" si="6"/>
        <v>0.13829787234042556</v>
      </c>
    </row>
    <row r="20" spans="1:17" s="20" customFormat="1" ht="12" customHeight="1" x14ac:dyDescent="0.2">
      <c r="A20" s="50" t="s">
        <v>76</v>
      </c>
      <c r="B20" s="107">
        <v>8</v>
      </c>
      <c r="C20" s="107">
        <v>3</v>
      </c>
      <c r="D20" s="107">
        <v>2</v>
      </c>
      <c r="E20" s="46">
        <f t="shared" si="7"/>
        <v>-0.33333333333333337</v>
      </c>
      <c r="F20" s="107">
        <v>9</v>
      </c>
      <c r="G20" s="107">
        <v>6</v>
      </c>
      <c r="H20" s="107">
        <v>5</v>
      </c>
      <c r="I20" s="46">
        <f t="shared" si="4"/>
        <v>-0.16666666666666663</v>
      </c>
      <c r="J20" s="107">
        <v>94</v>
      </c>
      <c r="K20" s="107">
        <v>47</v>
      </c>
      <c r="L20" s="107">
        <v>70</v>
      </c>
      <c r="M20" s="46">
        <f t="shared" si="5"/>
        <v>0.4893617021276595</v>
      </c>
      <c r="N20" s="62">
        <f t="shared" si="0"/>
        <v>111</v>
      </c>
      <c r="O20" s="45">
        <f t="shared" si="1"/>
        <v>56</v>
      </c>
      <c r="P20" s="45">
        <f t="shared" si="2"/>
        <v>77</v>
      </c>
      <c r="Q20" s="63">
        <f t="shared" si="6"/>
        <v>0.375</v>
      </c>
    </row>
    <row r="21" spans="1:17" s="20" customFormat="1" ht="12" customHeight="1" x14ac:dyDescent="0.2">
      <c r="A21" s="50" t="s">
        <v>15</v>
      </c>
      <c r="B21" s="107">
        <v>5</v>
      </c>
      <c r="C21" s="107">
        <v>3</v>
      </c>
      <c r="D21" s="107">
        <v>2</v>
      </c>
      <c r="E21" s="46">
        <f t="shared" si="7"/>
        <v>-0.33333333333333337</v>
      </c>
      <c r="F21" s="107">
        <v>13</v>
      </c>
      <c r="G21" s="107">
        <v>5</v>
      </c>
      <c r="H21" s="107">
        <v>9</v>
      </c>
      <c r="I21" s="46">
        <f t="shared" si="4"/>
        <v>0.8</v>
      </c>
      <c r="J21" s="107">
        <v>80</v>
      </c>
      <c r="K21" s="107">
        <v>60</v>
      </c>
      <c r="L21" s="107">
        <v>55</v>
      </c>
      <c r="M21" s="46">
        <f t="shared" si="5"/>
        <v>-8.333333333333337E-2</v>
      </c>
      <c r="N21" s="62">
        <f t="shared" si="0"/>
        <v>98</v>
      </c>
      <c r="O21" s="45">
        <f t="shared" si="1"/>
        <v>68</v>
      </c>
      <c r="P21" s="45">
        <f t="shared" si="2"/>
        <v>66</v>
      </c>
      <c r="Q21" s="63">
        <f t="shared" si="6"/>
        <v>-2.9411764705882359E-2</v>
      </c>
    </row>
    <row r="22" spans="1:17" s="20" customFormat="1" ht="12" customHeight="1" x14ac:dyDescent="0.2">
      <c r="A22" s="50" t="s">
        <v>16</v>
      </c>
      <c r="B22" s="107">
        <v>4</v>
      </c>
      <c r="C22" s="107">
        <v>2</v>
      </c>
      <c r="D22" s="107">
        <v>8</v>
      </c>
      <c r="E22" s="46">
        <f t="shared" si="7"/>
        <v>3</v>
      </c>
      <c r="F22" s="107">
        <v>16</v>
      </c>
      <c r="G22" s="107">
        <v>13</v>
      </c>
      <c r="H22" s="107">
        <v>11</v>
      </c>
      <c r="I22" s="46">
        <f t="shared" si="4"/>
        <v>-0.15384615384615385</v>
      </c>
      <c r="J22" s="107">
        <v>148</v>
      </c>
      <c r="K22" s="107">
        <v>83</v>
      </c>
      <c r="L22" s="107">
        <v>104</v>
      </c>
      <c r="M22" s="46">
        <f t="shared" si="5"/>
        <v>0.25301204819277112</v>
      </c>
      <c r="N22" s="62">
        <f t="shared" si="0"/>
        <v>168</v>
      </c>
      <c r="O22" s="45">
        <f t="shared" si="1"/>
        <v>98</v>
      </c>
      <c r="P22" s="45">
        <f t="shared" si="2"/>
        <v>123</v>
      </c>
      <c r="Q22" s="63">
        <f t="shared" si="6"/>
        <v>0.25510204081632648</v>
      </c>
    </row>
    <row r="23" spans="1:17" s="20" customFormat="1" ht="12" customHeight="1" x14ac:dyDescent="0.2">
      <c r="A23" s="50" t="s">
        <v>77</v>
      </c>
      <c r="B23" s="107">
        <v>1</v>
      </c>
      <c r="C23" s="107">
        <v>3</v>
      </c>
      <c r="D23" s="107">
        <v>1</v>
      </c>
      <c r="E23" s="46">
        <f t="shared" si="7"/>
        <v>-0.66666666666666674</v>
      </c>
      <c r="F23" s="107">
        <v>17</v>
      </c>
      <c r="G23" s="107">
        <v>7</v>
      </c>
      <c r="H23" s="107">
        <v>12</v>
      </c>
      <c r="I23" s="46">
        <f t="shared" si="4"/>
        <v>0.71428571428571419</v>
      </c>
      <c r="J23" s="107">
        <v>134</v>
      </c>
      <c r="K23" s="107">
        <v>96</v>
      </c>
      <c r="L23" s="107">
        <v>104</v>
      </c>
      <c r="M23" s="46">
        <f t="shared" si="5"/>
        <v>8.3333333333333259E-2</v>
      </c>
      <c r="N23" s="62">
        <f t="shared" si="0"/>
        <v>152</v>
      </c>
      <c r="O23" s="45">
        <f t="shared" si="1"/>
        <v>106</v>
      </c>
      <c r="P23" s="45">
        <f t="shared" si="2"/>
        <v>117</v>
      </c>
      <c r="Q23" s="63">
        <f t="shared" si="6"/>
        <v>0.10377358490566047</v>
      </c>
    </row>
    <row r="24" spans="1:17" s="20" customFormat="1" ht="12" customHeight="1" x14ac:dyDescent="0.2">
      <c r="A24" s="50" t="s">
        <v>78</v>
      </c>
      <c r="B24" s="107">
        <v>5</v>
      </c>
      <c r="C24" s="107">
        <v>4</v>
      </c>
      <c r="D24" s="107">
        <v>1</v>
      </c>
      <c r="E24" s="46">
        <f t="shared" si="7"/>
        <v>-0.75</v>
      </c>
      <c r="F24" s="107">
        <v>24</v>
      </c>
      <c r="G24" s="107">
        <v>12</v>
      </c>
      <c r="H24" s="107">
        <v>15</v>
      </c>
      <c r="I24" s="46">
        <f t="shared" si="4"/>
        <v>0.25</v>
      </c>
      <c r="J24" s="107">
        <v>77</v>
      </c>
      <c r="K24" s="107">
        <v>62</v>
      </c>
      <c r="L24" s="107">
        <v>72</v>
      </c>
      <c r="M24" s="46">
        <f t="shared" si="5"/>
        <v>0.16129032258064524</v>
      </c>
      <c r="N24" s="62">
        <f t="shared" si="0"/>
        <v>106</v>
      </c>
      <c r="O24" s="45">
        <f t="shared" si="1"/>
        <v>78</v>
      </c>
      <c r="P24" s="45">
        <f t="shared" si="2"/>
        <v>88</v>
      </c>
      <c r="Q24" s="63">
        <f t="shared" si="6"/>
        <v>0.12820512820512819</v>
      </c>
    </row>
    <row r="25" spans="1:17" s="20" customFormat="1" ht="12" customHeight="1" x14ac:dyDescent="0.2">
      <c r="A25" s="54" t="s">
        <v>0</v>
      </c>
      <c r="B25" s="55">
        <f>SUM(B5:B24)</f>
        <v>140</v>
      </c>
      <c r="C25" s="56">
        <f t="shared" ref="C25:D25" si="8">SUM(C5:C24)</f>
        <v>100</v>
      </c>
      <c r="D25" s="56">
        <f t="shared" si="8"/>
        <v>107</v>
      </c>
      <c r="E25" s="57">
        <f>D25/C25-1</f>
        <v>7.0000000000000062E-2</v>
      </c>
      <c r="F25" s="55">
        <f t="shared" ref="F25:H25" si="9">SUM(F5:F24)</f>
        <v>450</v>
      </c>
      <c r="G25" s="56">
        <f t="shared" si="9"/>
        <v>306</v>
      </c>
      <c r="H25" s="56">
        <f t="shared" si="9"/>
        <v>350</v>
      </c>
      <c r="I25" s="57">
        <f>H25/G25-1</f>
        <v>0.14379084967320255</v>
      </c>
      <c r="J25" s="55">
        <f t="shared" ref="J25:L25" si="10">SUM(J5:J24)</f>
        <v>5391</v>
      </c>
      <c r="K25" s="56">
        <f t="shared" si="10"/>
        <v>3717</v>
      </c>
      <c r="L25" s="56">
        <f t="shared" si="10"/>
        <v>4492</v>
      </c>
      <c r="M25" s="57">
        <f>L25/K25-1</f>
        <v>0.20850147968792032</v>
      </c>
      <c r="N25" s="55">
        <f>SUM(N5:N24)</f>
        <v>5981</v>
      </c>
      <c r="O25" s="56">
        <f t="shared" ref="O25:P25" si="11">SUM(O5:O24)</f>
        <v>4123</v>
      </c>
      <c r="P25" s="56">
        <f t="shared" si="11"/>
        <v>4949</v>
      </c>
      <c r="Q25" s="64">
        <f>P25/O25-1</f>
        <v>0.20033955857385388</v>
      </c>
    </row>
    <row r="26" spans="1:17" s="20" customFormat="1" ht="12" customHeight="1" x14ac:dyDescent="0.2"/>
    <row r="27" spans="1:17" s="20" customFormat="1" ht="12" customHeight="1" x14ac:dyDescent="0.2"/>
    <row r="28" spans="1:17" s="20" customFormat="1" ht="12" customHeight="1" x14ac:dyDescent="0.2"/>
    <row r="29" spans="1:17" s="20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25:H25 O25:Q25" formulaRange="1"/>
    <ignoredError sqref="I25:N25" formula="1" formulaRange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5DCC8-C1F8-415C-8674-34F9592E2E51}">
  <dimension ref="A1:Q33"/>
  <sheetViews>
    <sheetView showGridLines="0" zoomScale="130" zoomScaleNormal="130" workbookViewId="0">
      <selection activeCell="B1" sqref="B1"/>
    </sheetView>
  </sheetViews>
  <sheetFormatPr defaultRowHeight="14.4" x14ac:dyDescent="0.3"/>
  <cols>
    <col min="1" max="1" width="58.33203125" customWidth="1"/>
    <col min="2" max="24" width="5.6640625" customWidth="1"/>
  </cols>
  <sheetData>
    <row r="1" spans="1:17" ht="19.95" customHeight="1" x14ac:dyDescent="0.3">
      <c r="A1" s="24" t="s">
        <v>374</v>
      </c>
      <c r="B1" s="12"/>
      <c r="C1" s="12"/>
      <c r="D1" s="12"/>
      <c r="E1" s="12"/>
      <c r="F1" s="12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314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114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149</v>
      </c>
      <c r="B5" s="107">
        <v>48</v>
      </c>
      <c r="C5" s="107">
        <v>30</v>
      </c>
      <c r="D5" s="107">
        <v>33</v>
      </c>
      <c r="E5" s="46">
        <f>D5/C5-1</f>
        <v>0.10000000000000009</v>
      </c>
      <c r="F5" s="107">
        <v>78</v>
      </c>
      <c r="G5" s="107">
        <v>38</v>
      </c>
      <c r="H5" s="107">
        <v>61</v>
      </c>
      <c r="I5" s="46">
        <f>H5/G5-1</f>
        <v>0.60526315789473695</v>
      </c>
      <c r="J5" s="107">
        <v>585</v>
      </c>
      <c r="K5" s="107">
        <v>456</v>
      </c>
      <c r="L5" s="107">
        <v>505</v>
      </c>
      <c r="M5" s="46">
        <f>L5/K5-1</f>
        <v>0.10745614035087714</v>
      </c>
      <c r="N5" s="62">
        <f t="shared" ref="N5:N17" si="0">B5+F5+J5</f>
        <v>711</v>
      </c>
      <c r="O5" s="45">
        <f t="shared" ref="O5:O17" si="1">C5+G5+K5</f>
        <v>524</v>
      </c>
      <c r="P5" s="45">
        <f t="shared" ref="P5:P17" si="2">D5+H5+L5</f>
        <v>599</v>
      </c>
      <c r="Q5" s="63">
        <f>P5/O5-1</f>
        <v>0.14312977099236646</v>
      </c>
    </row>
    <row r="6" spans="1:17" s="20" customFormat="1" ht="12" customHeight="1" x14ac:dyDescent="0.2">
      <c r="A6" s="50" t="s">
        <v>150</v>
      </c>
      <c r="B6" s="107">
        <v>21</v>
      </c>
      <c r="C6" s="107">
        <v>22</v>
      </c>
      <c r="D6" s="107">
        <v>23</v>
      </c>
      <c r="E6" s="46">
        <f t="shared" ref="E6:E17" si="3">D6/C6-1</f>
        <v>4.5454545454545414E-2</v>
      </c>
      <c r="F6" s="107">
        <v>145</v>
      </c>
      <c r="G6" s="107">
        <v>105</v>
      </c>
      <c r="H6" s="107">
        <v>122</v>
      </c>
      <c r="I6" s="46">
        <f t="shared" ref="I6:I16" si="4">H6/G6-1</f>
        <v>0.161904761904762</v>
      </c>
      <c r="J6" s="45">
        <v>2481</v>
      </c>
      <c r="K6" s="45">
        <v>1606</v>
      </c>
      <c r="L6" s="45">
        <v>2038</v>
      </c>
      <c r="M6" s="46">
        <f t="shared" ref="M6:M17" si="5">L6/K6-1</f>
        <v>0.26899128268991279</v>
      </c>
      <c r="N6" s="62">
        <f t="shared" si="0"/>
        <v>2647</v>
      </c>
      <c r="O6" s="45">
        <f t="shared" si="1"/>
        <v>1733</v>
      </c>
      <c r="P6" s="45">
        <f t="shared" si="2"/>
        <v>2183</v>
      </c>
      <c r="Q6" s="63">
        <f t="shared" ref="Q6:Q17" si="6">P6/O6-1</f>
        <v>0.25966532025389499</v>
      </c>
    </row>
    <row r="7" spans="1:17" s="20" customFormat="1" ht="12" customHeight="1" x14ac:dyDescent="0.2">
      <c r="A7" s="50" t="s">
        <v>151</v>
      </c>
      <c r="B7" s="107">
        <v>22</v>
      </c>
      <c r="C7" s="107">
        <v>13</v>
      </c>
      <c r="D7" s="107">
        <v>9</v>
      </c>
      <c r="E7" s="46">
        <f t="shared" si="3"/>
        <v>-0.30769230769230771</v>
      </c>
      <c r="F7" s="107">
        <v>40</v>
      </c>
      <c r="G7" s="107">
        <v>30</v>
      </c>
      <c r="H7" s="107">
        <v>40</v>
      </c>
      <c r="I7" s="46">
        <f t="shared" si="4"/>
        <v>0.33333333333333326</v>
      </c>
      <c r="J7" s="107">
        <v>487</v>
      </c>
      <c r="K7" s="107">
        <v>364</v>
      </c>
      <c r="L7" s="107">
        <v>471</v>
      </c>
      <c r="M7" s="46">
        <f t="shared" si="5"/>
        <v>0.29395604395604402</v>
      </c>
      <c r="N7" s="62">
        <f t="shared" si="0"/>
        <v>549</v>
      </c>
      <c r="O7" s="45">
        <f t="shared" si="1"/>
        <v>407</v>
      </c>
      <c r="P7" s="45">
        <f t="shared" si="2"/>
        <v>520</v>
      </c>
      <c r="Q7" s="63">
        <f t="shared" si="6"/>
        <v>0.27764127764127755</v>
      </c>
    </row>
    <row r="8" spans="1:17" s="20" customFormat="1" ht="12" customHeight="1" x14ac:dyDescent="0.2">
      <c r="A8" s="50" t="s">
        <v>152</v>
      </c>
      <c r="B8" s="107">
        <v>19</v>
      </c>
      <c r="C8" s="107">
        <v>8</v>
      </c>
      <c r="D8" s="107">
        <v>16</v>
      </c>
      <c r="E8" s="46">
        <f t="shared" si="3"/>
        <v>1</v>
      </c>
      <c r="F8" s="107">
        <v>55</v>
      </c>
      <c r="G8" s="107">
        <v>27</v>
      </c>
      <c r="H8" s="107">
        <v>29</v>
      </c>
      <c r="I8" s="46">
        <f t="shared" si="4"/>
        <v>7.4074074074074181E-2</v>
      </c>
      <c r="J8" s="107">
        <v>401</v>
      </c>
      <c r="K8" s="107">
        <v>269</v>
      </c>
      <c r="L8" s="107">
        <v>288</v>
      </c>
      <c r="M8" s="46">
        <f t="shared" si="5"/>
        <v>7.0631970260222943E-2</v>
      </c>
      <c r="N8" s="62">
        <f t="shared" si="0"/>
        <v>475</v>
      </c>
      <c r="O8" s="45">
        <f t="shared" si="1"/>
        <v>304</v>
      </c>
      <c r="P8" s="45">
        <f t="shared" si="2"/>
        <v>333</v>
      </c>
      <c r="Q8" s="63">
        <f t="shared" si="6"/>
        <v>9.539473684210531E-2</v>
      </c>
    </row>
    <row r="9" spans="1:17" s="20" customFormat="1" ht="12" customHeight="1" x14ac:dyDescent="0.2">
      <c r="A9" s="50" t="s">
        <v>153</v>
      </c>
      <c r="B9" s="107">
        <v>8</v>
      </c>
      <c r="C9" s="107">
        <v>7</v>
      </c>
      <c r="D9" s="107">
        <v>11</v>
      </c>
      <c r="E9" s="46">
        <f t="shared" si="3"/>
        <v>0.5714285714285714</v>
      </c>
      <c r="F9" s="107">
        <v>44</v>
      </c>
      <c r="G9" s="107">
        <v>40</v>
      </c>
      <c r="H9" s="107">
        <v>39</v>
      </c>
      <c r="I9" s="46">
        <f t="shared" si="4"/>
        <v>-2.5000000000000022E-2</v>
      </c>
      <c r="J9" s="107">
        <v>541</v>
      </c>
      <c r="K9" s="107">
        <v>392</v>
      </c>
      <c r="L9" s="107">
        <v>449</v>
      </c>
      <c r="M9" s="46">
        <f t="shared" si="5"/>
        <v>0.14540816326530615</v>
      </c>
      <c r="N9" s="62">
        <f t="shared" si="0"/>
        <v>593</v>
      </c>
      <c r="O9" s="45">
        <f t="shared" si="1"/>
        <v>439</v>
      </c>
      <c r="P9" s="45">
        <f t="shared" si="2"/>
        <v>499</v>
      </c>
      <c r="Q9" s="63">
        <f t="shared" si="6"/>
        <v>0.13667425968109348</v>
      </c>
    </row>
    <row r="10" spans="1:17" s="20" customFormat="1" ht="12" customHeight="1" x14ac:dyDescent="0.2">
      <c r="A10" s="50" t="s">
        <v>154</v>
      </c>
      <c r="B10" s="107">
        <v>3</v>
      </c>
      <c r="C10" s="107">
        <v>4</v>
      </c>
      <c r="D10" s="107">
        <v>1</v>
      </c>
      <c r="E10" s="46">
        <f t="shared" si="3"/>
        <v>-0.75</v>
      </c>
      <c r="F10" s="107">
        <v>17</v>
      </c>
      <c r="G10" s="107">
        <v>11</v>
      </c>
      <c r="H10" s="107">
        <v>20</v>
      </c>
      <c r="I10" s="46">
        <f t="shared" si="4"/>
        <v>0.81818181818181812</v>
      </c>
      <c r="J10" s="107">
        <v>153</v>
      </c>
      <c r="K10" s="107">
        <v>115</v>
      </c>
      <c r="L10" s="107">
        <v>157</v>
      </c>
      <c r="M10" s="46">
        <f t="shared" si="5"/>
        <v>0.36521739130434772</v>
      </c>
      <c r="N10" s="62">
        <f t="shared" si="0"/>
        <v>173</v>
      </c>
      <c r="O10" s="45">
        <f t="shared" si="1"/>
        <v>130</v>
      </c>
      <c r="P10" s="45">
        <f t="shared" si="2"/>
        <v>178</v>
      </c>
      <c r="Q10" s="63">
        <f t="shared" si="6"/>
        <v>0.36923076923076925</v>
      </c>
    </row>
    <row r="11" spans="1:17" s="20" customFormat="1" ht="12" customHeight="1" x14ac:dyDescent="0.2">
      <c r="A11" s="50" t="s">
        <v>160</v>
      </c>
      <c r="B11" s="107">
        <v>7</v>
      </c>
      <c r="C11" s="107">
        <v>4</v>
      </c>
      <c r="D11" s="107">
        <v>2</v>
      </c>
      <c r="E11" s="46">
        <f t="shared" si="3"/>
        <v>-0.5</v>
      </c>
      <c r="F11" s="107">
        <v>30</v>
      </c>
      <c r="G11" s="107">
        <v>24</v>
      </c>
      <c r="H11" s="107">
        <v>21</v>
      </c>
      <c r="I11" s="46">
        <f t="shared" si="4"/>
        <v>-0.125</v>
      </c>
      <c r="J11" s="107">
        <v>297</v>
      </c>
      <c r="K11" s="107">
        <v>185</v>
      </c>
      <c r="L11" s="107">
        <v>217</v>
      </c>
      <c r="M11" s="46">
        <f t="shared" si="5"/>
        <v>0.17297297297297298</v>
      </c>
      <c r="N11" s="62">
        <f t="shared" si="0"/>
        <v>334</v>
      </c>
      <c r="O11" s="45">
        <f t="shared" si="1"/>
        <v>213</v>
      </c>
      <c r="P11" s="45">
        <f t="shared" si="2"/>
        <v>240</v>
      </c>
      <c r="Q11" s="63">
        <f t="shared" si="6"/>
        <v>0.12676056338028174</v>
      </c>
    </row>
    <row r="12" spans="1:17" s="20" customFormat="1" ht="12" customHeight="1" x14ac:dyDescent="0.2">
      <c r="A12" s="50" t="s">
        <v>156</v>
      </c>
      <c r="B12" s="107">
        <v>1</v>
      </c>
      <c r="C12" s="107">
        <v>4</v>
      </c>
      <c r="D12" s="107">
        <v>2</v>
      </c>
      <c r="E12" s="46">
        <f t="shared" si="3"/>
        <v>-0.5</v>
      </c>
      <c r="F12" s="107">
        <v>8</v>
      </c>
      <c r="G12" s="107">
        <v>4</v>
      </c>
      <c r="H12" s="107">
        <v>4</v>
      </c>
      <c r="I12" s="46">
        <f t="shared" si="4"/>
        <v>0</v>
      </c>
      <c r="J12" s="107">
        <v>68</v>
      </c>
      <c r="K12" s="107">
        <v>55</v>
      </c>
      <c r="L12" s="107">
        <v>50</v>
      </c>
      <c r="M12" s="46">
        <f t="shared" si="5"/>
        <v>-9.0909090909090939E-2</v>
      </c>
      <c r="N12" s="62">
        <f t="shared" si="0"/>
        <v>77</v>
      </c>
      <c r="O12" s="45">
        <f t="shared" si="1"/>
        <v>63</v>
      </c>
      <c r="P12" s="45">
        <f t="shared" si="2"/>
        <v>56</v>
      </c>
      <c r="Q12" s="63">
        <f t="shared" si="6"/>
        <v>-0.11111111111111116</v>
      </c>
    </row>
    <row r="13" spans="1:17" s="20" customFormat="1" ht="12" customHeight="1" x14ac:dyDescent="0.2">
      <c r="A13" s="50" t="s">
        <v>158</v>
      </c>
      <c r="B13" s="107">
        <v>6</v>
      </c>
      <c r="C13" s="107">
        <v>3</v>
      </c>
      <c r="D13" s="107">
        <v>8</v>
      </c>
      <c r="E13" s="46">
        <f t="shared" si="3"/>
        <v>1.6666666666666665</v>
      </c>
      <c r="F13" s="107">
        <v>14</v>
      </c>
      <c r="G13" s="107">
        <v>8</v>
      </c>
      <c r="H13" s="107">
        <v>4</v>
      </c>
      <c r="I13" s="46">
        <f t="shared" si="4"/>
        <v>-0.5</v>
      </c>
      <c r="J13" s="107">
        <v>131</v>
      </c>
      <c r="K13" s="107">
        <v>108</v>
      </c>
      <c r="L13" s="107">
        <v>110</v>
      </c>
      <c r="M13" s="46">
        <f t="shared" si="5"/>
        <v>1.8518518518518601E-2</v>
      </c>
      <c r="N13" s="62">
        <f t="shared" si="0"/>
        <v>151</v>
      </c>
      <c r="O13" s="45">
        <f t="shared" si="1"/>
        <v>119</v>
      </c>
      <c r="P13" s="45">
        <f t="shared" si="2"/>
        <v>122</v>
      </c>
      <c r="Q13" s="63">
        <f t="shared" si="6"/>
        <v>2.5210084033613356E-2</v>
      </c>
    </row>
    <row r="14" spans="1:17" s="20" customFormat="1" ht="12" customHeight="1" x14ac:dyDescent="0.2">
      <c r="A14" s="50" t="s">
        <v>155</v>
      </c>
      <c r="B14" s="107">
        <v>2</v>
      </c>
      <c r="C14" s="107">
        <v>2</v>
      </c>
      <c r="D14" s="107">
        <v>0</v>
      </c>
      <c r="E14" s="46">
        <f t="shared" si="3"/>
        <v>-1</v>
      </c>
      <c r="F14" s="107">
        <v>6</v>
      </c>
      <c r="G14" s="107">
        <v>7</v>
      </c>
      <c r="H14" s="107">
        <v>6</v>
      </c>
      <c r="I14" s="46">
        <f t="shared" si="4"/>
        <v>-0.1428571428571429</v>
      </c>
      <c r="J14" s="107">
        <v>111</v>
      </c>
      <c r="K14" s="107">
        <v>59</v>
      </c>
      <c r="L14" s="107">
        <v>87</v>
      </c>
      <c r="M14" s="46">
        <f t="shared" si="5"/>
        <v>0.47457627118644075</v>
      </c>
      <c r="N14" s="62">
        <f t="shared" si="0"/>
        <v>119</v>
      </c>
      <c r="O14" s="45">
        <f t="shared" si="1"/>
        <v>68</v>
      </c>
      <c r="P14" s="45">
        <f t="shared" si="2"/>
        <v>93</v>
      </c>
      <c r="Q14" s="63">
        <f t="shared" si="6"/>
        <v>0.36764705882352944</v>
      </c>
    </row>
    <row r="15" spans="1:17" s="20" customFormat="1" ht="12" customHeight="1" x14ac:dyDescent="0.2">
      <c r="A15" s="50" t="s">
        <v>159</v>
      </c>
      <c r="B15" s="107">
        <v>1</v>
      </c>
      <c r="C15" s="107">
        <v>2</v>
      </c>
      <c r="D15" s="107">
        <v>1</v>
      </c>
      <c r="E15" s="46">
        <f t="shared" si="3"/>
        <v>-0.5</v>
      </c>
      <c r="F15" s="107">
        <v>9</v>
      </c>
      <c r="G15" s="107">
        <v>7</v>
      </c>
      <c r="H15" s="107">
        <v>3</v>
      </c>
      <c r="I15" s="46">
        <f t="shared" si="4"/>
        <v>-0.5714285714285714</v>
      </c>
      <c r="J15" s="107">
        <v>59</v>
      </c>
      <c r="K15" s="107">
        <v>49</v>
      </c>
      <c r="L15" s="107">
        <v>48</v>
      </c>
      <c r="M15" s="46">
        <f t="shared" si="5"/>
        <v>-2.0408163265306145E-2</v>
      </c>
      <c r="N15" s="62">
        <f t="shared" si="0"/>
        <v>69</v>
      </c>
      <c r="O15" s="45">
        <f t="shared" si="1"/>
        <v>58</v>
      </c>
      <c r="P15" s="45">
        <f t="shared" si="2"/>
        <v>52</v>
      </c>
      <c r="Q15" s="63">
        <f t="shared" si="6"/>
        <v>-0.10344827586206895</v>
      </c>
    </row>
    <row r="16" spans="1:17" s="20" customFormat="1" ht="12" customHeight="1" x14ac:dyDescent="0.2">
      <c r="A16" s="50" t="s">
        <v>157</v>
      </c>
      <c r="B16" s="107">
        <v>1</v>
      </c>
      <c r="C16" s="107">
        <v>0</v>
      </c>
      <c r="D16" s="107">
        <v>1</v>
      </c>
      <c r="E16" s="46" t="s">
        <v>62</v>
      </c>
      <c r="F16" s="107">
        <v>4</v>
      </c>
      <c r="G16" s="107">
        <v>4</v>
      </c>
      <c r="H16" s="107">
        <v>1</v>
      </c>
      <c r="I16" s="46">
        <f t="shared" si="4"/>
        <v>-0.75</v>
      </c>
      <c r="J16" s="107">
        <v>49</v>
      </c>
      <c r="K16" s="107">
        <v>35</v>
      </c>
      <c r="L16" s="107">
        <v>45</v>
      </c>
      <c r="M16" s="46">
        <f t="shared" si="5"/>
        <v>0.28571428571428581</v>
      </c>
      <c r="N16" s="62">
        <f t="shared" si="0"/>
        <v>54</v>
      </c>
      <c r="O16" s="45">
        <f t="shared" si="1"/>
        <v>39</v>
      </c>
      <c r="P16" s="45">
        <f t="shared" si="2"/>
        <v>47</v>
      </c>
      <c r="Q16" s="63">
        <f t="shared" si="6"/>
        <v>0.20512820512820507</v>
      </c>
    </row>
    <row r="17" spans="1:17" s="20" customFormat="1" ht="12" customHeight="1" x14ac:dyDescent="0.2">
      <c r="A17" s="50" t="s">
        <v>70</v>
      </c>
      <c r="B17" s="107">
        <v>1</v>
      </c>
      <c r="C17" s="107">
        <v>1</v>
      </c>
      <c r="D17" s="107">
        <v>0</v>
      </c>
      <c r="E17" s="46">
        <f t="shared" si="3"/>
        <v>-1</v>
      </c>
      <c r="F17" s="107">
        <v>0</v>
      </c>
      <c r="G17" s="107">
        <v>1</v>
      </c>
      <c r="H17" s="107">
        <v>0</v>
      </c>
      <c r="I17" s="46">
        <v>1</v>
      </c>
      <c r="J17" s="107">
        <v>28</v>
      </c>
      <c r="K17" s="107">
        <v>24</v>
      </c>
      <c r="L17" s="107">
        <v>27</v>
      </c>
      <c r="M17" s="46">
        <f t="shared" si="5"/>
        <v>0.125</v>
      </c>
      <c r="N17" s="62">
        <f t="shared" si="0"/>
        <v>29</v>
      </c>
      <c r="O17" s="45">
        <f t="shared" si="1"/>
        <v>26</v>
      </c>
      <c r="P17" s="45">
        <f t="shared" si="2"/>
        <v>27</v>
      </c>
      <c r="Q17" s="63">
        <f t="shared" si="6"/>
        <v>3.8461538461538547E-2</v>
      </c>
    </row>
    <row r="18" spans="1:17" s="20" customFormat="1" ht="12" customHeight="1" x14ac:dyDescent="0.2">
      <c r="A18" s="54" t="s">
        <v>0</v>
      </c>
      <c r="B18" s="55">
        <f>SUM(B5:B17)</f>
        <v>140</v>
      </c>
      <c r="C18" s="56">
        <f t="shared" ref="C18:D18" si="7">SUM(C5:C17)</f>
        <v>100</v>
      </c>
      <c r="D18" s="56">
        <f t="shared" si="7"/>
        <v>107</v>
      </c>
      <c r="E18" s="57">
        <f>D18/C18-1</f>
        <v>7.0000000000000062E-2</v>
      </c>
      <c r="F18" s="55">
        <f t="shared" ref="F18:H18" si="8">SUM(F5:F17)</f>
        <v>450</v>
      </c>
      <c r="G18" s="56">
        <f t="shared" si="8"/>
        <v>306</v>
      </c>
      <c r="H18" s="56">
        <f t="shared" si="8"/>
        <v>350</v>
      </c>
      <c r="I18" s="57">
        <f>H18/G18-1</f>
        <v>0.14379084967320255</v>
      </c>
      <c r="J18" s="55">
        <f t="shared" ref="J18:L18" si="9">SUM(J5:J17)</f>
        <v>5391</v>
      </c>
      <c r="K18" s="56">
        <f t="shared" si="9"/>
        <v>3717</v>
      </c>
      <c r="L18" s="56">
        <f t="shared" si="9"/>
        <v>4492</v>
      </c>
      <c r="M18" s="57">
        <f>L18/K18-1</f>
        <v>0.20850147968792032</v>
      </c>
      <c r="N18" s="55">
        <f t="shared" ref="N18:P18" si="10">SUM(N5:N17)</f>
        <v>5981</v>
      </c>
      <c r="O18" s="56">
        <f t="shared" si="10"/>
        <v>4123</v>
      </c>
      <c r="P18" s="56">
        <f t="shared" si="10"/>
        <v>4949</v>
      </c>
      <c r="Q18" s="64">
        <f>P18/O18-1</f>
        <v>0.20033955857385388</v>
      </c>
    </row>
    <row r="19" spans="1:17" s="20" customFormat="1" ht="12" customHeight="1" x14ac:dyDescent="0.2"/>
    <row r="20" spans="1:17" s="20" customFormat="1" ht="12" customHeight="1" x14ac:dyDescent="0.2"/>
    <row r="21" spans="1:17" s="20" customFormat="1" ht="12" customHeight="1" x14ac:dyDescent="0.2"/>
    <row r="22" spans="1:17" s="20" customFormat="1" ht="12" customHeight="1" x14ac:dyDescent="0.2"/>
    <row r="23" spans="1:17" s="20" customFormat="1" ht="12" customHeight="1" x14ac:dyDescent="0.2"/>
    <row r="24" spans="1:17" s="20" customFormat="1" ht="12" customHeight="1" x14ac:dyDescent="0.2"/>
    <row r="25" spans="1:17" s="20" customFormat="1" ht="12" customHeight="1" x14ac:dyDescent="0.2"/>
    <row r="26" spans="1:17" s="20" customFormat="1" ht="12" customHeight="1" x14ac:dyDescent="0.2"/>
    <row r="27" spans="1:17" s="20" customFormat="1" ht="12" customHeight="1" x14ac:dyDescent="0.2"/>
    <row r="28" spans="1:17" s="20" customFormat="1" ht="12" customHeight="1" x14ac:dyDescent="0.2"/>
    <row r="29" spans="1:17" s="20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3" orientation="portrait" r:id="rId1"/>
  <ignoredErrors>
    <ignoredError sqref="B18:H18 N18:Q18" formulaRange="1"/>
    <ignoredError sqref="I18:M18" formula="1" formulaRange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14662-64B0-4DF8-AB92-DCE793F8308D}">
  <dimension ref="A1:Q33"/>
  <sheetViews>
    <sheetView showGridLines="0" zoomScale="140" zoomScaleNormal="140" workbookViewId="0">
      <selection activeCell="F1" sqref="F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375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95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114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65" t="s">
        <v>97</v>
      </c>
      <c r="B5" s="107">
        <v>57</v>
      </c>
      <c r="C5" s="107">
        <v>36</v>
      </c>
      <c r="D5" s="107">
        <v>32</v>
      </c>
      <c r="E5" s="46">
        <f>D5/C5-1</f>
        <v>-0.11111111111111116</v>
      </c>
      <c r="F5" s="107">
        <v>203</v>
      </c>
      <c r="G5" s="107">
        <v>133</v>
      </c>
      <c r="H5" s="107">
        <v>177</v>
      </c>
      <c r="I5" s="46">
        <f>H5/G5-1</f>
        <v>0.33082706766917291</v>
      </c>
      <c r="J5" s="45">
        <v>3063</v>
      </c>
      <c r="K5" s="45">
        <v>2088</v>
      </c>
      <c r="L5" s="45">
        <v>2563</v>
      </c>
      <c r="M5" s="46">
        <f>L5/K5-1</f>
        <v>0.22749042145593878</v>
      </c>
      <c r="N5" s="62">
        <f t="shared" ref="N5:P6" si="0">B5+F5+J5</f>
        <v>3323</v>
      </c>
      <c r="O5" s="45">
        <f t="shared" si="0"/>
        <v>2257</v>
      </c>
      <c r="P5" s="45">
        <f t="shared" si="0"/>
        <v>2772</v>
      </c>
      <c r="Q5" s="63">
        <f>P5/O5-1</f>
        <v>0.22817899867080205</v>
      </c>
    </row>
    <row r="6" spans="1:17" s="20" customFormat="1" ht="12" customHeight="1" x14ac:dyDescent="0.2">
      <c r="A6" s="65" t="s">
        <v>96</v>
      </c>
      <c r="B6" s="107">
        <v>83</v>
      </c>
      <c r="C6" s="107">
        <v>64</v>
      </c>
      <c r="D6" s="107">
        <v>75</v>
      </c>
      <c r="E6" s="46">
        <f t="shared" ref="E6" si="1">D6/C6-1</f>
        <v>0.171875</v>
      </c>
      <c r="F6" s="107">
        <v>247</v>
      </c>
      <c r="G6" s="107">
        <v>173</v>
      </c>
      <c r="H6" s="107">
        <v>173</v>
      </c>
      <c r="I6" s="46">
        <f t="shared" ref="I6" si="2">H6/G6-1</f>
        <v>0</v>
      </c>
      <c r="J6" s="45">
        <v>2328</v>
      </c>
      <c r="K6" s="45">
        <v>1629</v>
      </c>
      <c r="L6" s="45">
        <v>1929</v>
      </c>
      <c r="M6" s="46">
        <f t="shared" ref="M6" si="3">L6/K6-1</f>
        <v>0.18416206261510126</v>
      </c>
      <c r="N6" s="62">
        <f t="shared" si="0"/>
        <v>2658</v>
      </c>
      <c r="O6" s="45">
        <f t="shared" si="0"/>
        <v>1866</v>
      </c>
      <c r="P6" s="45">
        <f t="shared" si="0"/>
        <v>2177</v>
      </c>
      <c r="Q6" s="63">
        <f t="shared" ref="Q6" si="4">P6/O6-1</f>
        <v>0.16666666666666674</v>
      </c>
    </row>
    <row r="7" spans="1:17" s="20" customFormat="1" ht="12" customHeight="1" x14ac:dyDescent="0.2">
      <c r="A7" s="54" t="s">
        <v>0</v>
      </c>
      <c r="B7" s="55">
        <f>SUM(B5:B6)</f>
        <v>140</v>
      </c>
      <c r="C7" s="56">
        <f t="shared" ref="C7:D7" si="5">SUM(C5:C6)</f>
        <v>100</v>
      </c>
      <c r="D7" s="56">
        <f t="shared" si="5"/>
        <v>107</v>
      </c>
      <c r="E7" s="57">
        <f>D7/C7-1</f>
        <v>7.0000000000000062E-2</v>
      </c>
      <c r="F7" s="55">
        <f t="shared" ref="F7:H7" si="6">SUM(F5:F6)</f>
        <v>450</v>
      </c>
      <c r="G7" s="56">
        <f t="shared" si="6"/>
        <v>306</v>
      </c>
      <c r="H7" s="56">
        <f t="shared" si="6"/>
        <v>350</v>
      </c>
      <c r="I7" s="57">
        <f>H7/G7-1</f>
        <v>0.14379084967320255</v>
      </c>
      <c r="J7" s="55">
        <f t="shared" ref="J7:L7" si="7">SUM(J5:J6)</f>
        <v>5391</v>
      </c>
      <c r="K7" s="56">
        <f t="shared" si="7"/>
        <v>3717</v>
      </c>
      <c r="L7" s="56">
        <f t="shared" si="7"/>
        <v>4492</v>
      </c>
      <c r="M7" s="57">
        <f>L7/K7-1</f>
        <v>0.20850147968792032</v>
      </c>
      <c r="N7" s="55">
        <f t="shared" ref="N7:P7" si="8">SUM(N5:N6)</f>
        <v>5981</v>
      </c>
      <c r="O7" s="56">
        <f t="shared" si="8"/>
        <v>4123</v>
      </c>
      <c r="P7" s="56">
        <f t="shared" si="8"/>
        <v>4949</v>
      </c>
      <c r="Q7" s="64">
        <f>P7/O7-1</f>
        <v>0.20033955857385388</v>
      </c>
    </row>
    <row r="8" spans="1:17" s="20" customFormat="1" ht="12" customHeight="1" x14ac:dyDescent="0.2"/>
    <row r="9" spans="1:17" s="20" customFormat="1" ht="12" customHeight="1" x14ac:dyDescent="0.2"/>
    <row r="10" spans="1:17" s="20" customFormat="1" ht="12" customHeight="1" x14ac:dyDescent="0.2"/>
    <row r="11" spans="1:17" s="20" customFormat="1" ht="12" customHeight="1" x14ac:dyDescent="0.2"/>
    <row r="12" spans="1:17" s="20" customFormat="1" ht="12" customHeight="1" x14ac:dyDescent="0.2"/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pans="13:13" s="20" customFormat="1" ht="12" customHeight="1" x14ac:dyDescent="0.2"/>
    <row r="18" spans="13:13" s="20" customFormat="1" ht="12" customHeight="1" x14ac:dyDescent="0.2"/>
    <row r="19" spans="13:13" s="20" customFormat="1" ht="12" customHeight="1" x14ac:dyDescent="0.2">
      <c r="M19" s="20" t="s">
        <v>293</v>
      </c>
    </row>
    <row r="20" spans="13:13" s="20" customFormat="1" ht="12" customHeight="1" x14ac:dyDescent="0.2"/>
    <row r="21" spans="13:13" s="20" customFormat="1" ht="12" customHeight="1" x14ac:dyDescent="0.2"/>
    <row r="22" spans="13:13" s="20" customFormat="1" ht="12" customHeight="1" x14ac:dyDescent="0.2"/>
    <row r="23" spans="13:13" s="20" customFormat="1" ht="12" customHeight="1" x14ac:dyDescent="0.2"/>
    <row r="24" spans="13:13" s="20" customFormat="1" ht="12" customHeight="1" x14ac:dyDescent="0.2"/>
    <row r="25" spans="13:13" s="20" customFormat="1" ht="12" customHeight="1" x14ac:dyDescent="0.2"/>
    <row r="26" spans="13:13" s="20" customFormat="1" ht="12" customHeight="1" x14ac:dyDescent="0.2"/>
    <row r="27" spans="13:13" s="20" customFormat="1" ht="12" customHeight="1" x14ac:dyDescent="0.2"/>
    <row r="28" spans="13:13" s="20" customFormat="1" ht="12" customHeight="1" x14ac:dyDescent="0.2"/>
    <row r="29" spans="13:13" s="20" customFormat="1" ht="12" customHeight="1" x14ac:dyDescent="0.2"/>
    <row r="30" spans="13:13" ht="12" customHeight="1" x14ac:dyDescent="0.3"/>
    <row r="31" spans="13:13" ht="12" customHeight="1" x14ac:dyDescent="0.3"/>
    <row r="32" spans="13:13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7:H7 N7:Q7" formulaRange="1"/>
    <ignoredError sqref="I7:M7" formula="1" formulaRange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81F93-9CBA-43FA-9B76-2A5242C6A47F}">
  <dimension ref="A1:Q34"/>
  <sheetViews>
    <sheetView showGridLines="0" zoomScale="130" zoomScaleNormal="130" workbookViewId="0">
      <selection activeCell="H1" sqref="H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376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98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114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99</v>
      </c>
      <c r="B5" s="153">
        <v>4</v>
      </c>
      <c r="C5" s="107">
        <v>4</v>
      </c>
      <c r="D5" s="107">
        <v>3</v>
      </c>
      <c r="E5" s="46">
        <f t="shared" ref="E5:E18" si="0">D5/C5-1</f>
        <v>-0.25</v>
      </c>
      <c r="F5" s="153">
        <v>37</v>
      </c>
      <c r="G5" s="107">
        <v>30</v>
      </c>
      <c r="H5" s="107">
        <v>32</v>
      </c>
      <c r="I5" s="46">
        <f t="shared" ref="I5:I18" si="1">H5/G5-1</f>
        <v>6.6666666666666652E-2</v>
      </c>
      <c r="J5" s="153">
        <v>594</v>
      </c>
      <c r="K5" s="107">
        <v>446</v>
      </c>
      <c r="L5" s="107">
        <v>503</v>
      </c>
      <c r="M5" s="46">
        <f t="shared" ref="M5:M18" si="2">L5/K5-1</f>
        <v>0.12780269058295968</v>
      </c>
      <c r="N5" s="62">
        <f t="shared" ref="N5:P18" si="3">B5+F5+J5</f>
        <v>635</v>
      </c>
      <c r="O5" s="45">
        <f t="shared" si="3"/>
        <v>480</v>
      </c>
      <c r="P5" s="45">
        <f t="shared" si="3"/>
        <v>538</v>
      </c>
      <c r="Q5" s="63">
        <f t="shared" ref="Q5:Q18" si="4">P5/O5-1</f>
        <v>0.12083333333333335</v>
      </c>
    </row>
    <row r="6" spans="1:17" s="20" customFormat="1" ht="12" customHeight="1" x14ac:dyDescent="0.2">
      <c r="A6" s="50" t="s">
        <v>263</v>
      </c>
      <c r="B6" s="153">
        <v>2</v>
      </c>
      <c r="C6" s="107">
        <v>0</v>
      </c>
      <c r="D6" s="107">
        <v>2</v>
      </c>
      <c r="E6" s="46" t="s">
        <v>62</v>
      </c>
      <c r="F6" s="153">
        <v>17</v>
      </c>
      <c r="G6" s="107">
        <v>16</v>
      </c>
      <c r="H6" s="107">
        <v>11</v>
      </c>
      <c r="I6" s="46">
        <f t="shared" si="1"/>
        <v>-0.3125</v>
      </c>
      <c r="J6" s="153">
        <v>414</v>
      </c>
      <c r="K6" s="107">
        <v>261</v>
      </c>
      <c r="L6" s="107">
        <v>334</v>
      </c>
      <c r="M6" s="46">
        <f t="shared" si="2"/>
        <v>0.27969348659003823</v>
      </c>
      <c r="N6" s="62">
        <f t="shared" si="3"/>
        <v>433</v>
      </c>
      <c r="O6" s="45">
        <f t="shared" si="3"/>
        <v>277</v>
      </c>
      <c r="P6" s="45">
        <f t="shared" si="3"/>
        <v>347</v>
      </c>
      <c r="Q6" s="63">
        <f t="shared" si="4"/>
        <v>0.25270758122743686</v>
      </c>
    </row>
    <row r="7" spans="1:17" s="20" customFormat="1" ht="12" customHeight="1" x14ac:dyDescent="0.2">
      <c r="A7" s="50" t="s">
        <v>264</v>
      </c>
      <c r="B7" s="153">
        <v>4</v>
      </c>
      <c r="C7" s="107">
        <v>1</v>
      </c>
      <c r="D7" s="107">
        <v>3</v>
      </c>
      <c r="E7" s="46">
        <f t="shared" si="0"/>
        <v>2</v>
      </c>
      <c r="F7" s="153">
        <v>23</v>
      </c>
      <c r="G7" s="107">
        <v>14</v>
      </c>
      <c r="H7" s="107">
        <v>22</v>
      </c>
      <c r="I7" s="46">
        <f t="shared" si="1"/>
        <v>0.5714285714285714</v>
      </c>
      <c r="J7" s="153">
        <v>340</v>
      </c>
      <c r="K7" s="107">
        <v>206</v>
      </c>
      <c r="L7" s="107">
        <v>277</v>
      </c>
      <c r="M7" s="46">
        <f t="shared" si="2"/>
        <v>0.34466019417475735</v>
      </c>
      <c r="N7" s="62">
        <f t="shared" si="3"/>
        <v>367</v>
      </c>
      <c r="O7" s="45">
        <f t="shared" si="3"/>
        <v>221</v>
      </c>
      <c r="P7" s="45">
        <f t="shared" si="3"/>
        <v>302</v>
      </c>
      <c r="Q7" s="63">
        <f t="shared" si="4"/>
        <v>0.36651583710407243</v>
      </c>
    </row>
    <row r="8" spans="1:17" s="20" customFormat="1" ht="12" customHeight="1" x14ac:dyDescent="0.2">
      <c r="A8" s="50" t="s">
        <v>265</v>
      </c>
      <c r="B8" s="153">
        <v>3</v>
      </c>
      <c r="C8" s="107">
        <v>4</v>
      </c>
      <c r="D8" s="107">
        <v>4</v>
      </c>
      <c r="E8" s="46">
        <f t="shared" si="0"/>
        <v>0</v>
      </c>
      <c r="F8" s="153">
        <v>15</v>
      </c>
      <c r="G8" s="107">
        <v>10</v>
      </c>
      <c r="H8" s="107">
        <v>11</v>
      </c>
      <c r="I8" s="46">
        <f t="shared" si="1"/>
        <v>0.10000000000000009</v>
      </c>
      <c r="J8" s="153">
        <v>232</v>
      </c>
      <c r="K8" s="107">
        <v>156</v>
      </c>
      <c r="L8" s="107">
        <v>236</v>
      </c>
      <c r="M8" s="46">
        <f t="shared" si="2"/>
        <v>0.51282051282051277</v>
      </c>
      <c r="N8" s="62">
        <f t="shared" si="3"/>
        <v>250</v>
      </c>
      <c r="O8" s="45">
        <f t="shared" si="3"/>
        <v>170</v>
      </c>
      <c r="P8" s="45">
        <f t="shared" si="3"/>
        <v>251</v>
      </c>
      <c r="Q8" s="63">
        <f t="shared" si="4"/>
        <v>0.4764705882352942</v>
      </c>
    </row>
    <row r="9" spans="1:17" s="20" customFormat="1" ht="12" customHeight="1" x14ac:dyDescent="0.2">
      <c r="A9" s="50" t="s">
        <v>266</v>
      </c>
      <c r="B9" s="153">
        <v>1</v>
      </c>
      <c r="C9" s="107">
        <v>5</v>
      </c>
      <c r="D9" s="107">
        <v>2</v>
      </c>
      <c r="E9" s="46">
        <f t="shared" si="0"/>
        <v>-0.6</v>
      </c>
      <c r="F9" s="153">
        <v>10</v>
      </c>
      <c r="G9" s="107">
        <v>13</v>
      </c>
      <c r="H9" s="107">
        <v>8</v>
      </c>
      <c r="I9" s="46">
        <f t="shared" si="1"/>
        <v>-0.38461538461538458</v>
      </c>
      <c r="J9" s="153">
        <v>214</v>
      </c>
      <c r="K9" s="107">
        <v>162</v>
      </c>
      <c r="L9" s="107">
        <v>200</v>
      </c>
      <c r="M9" s="46">
        <f t="shared" si="2"/>
        <v>0.23456790123456783</v>
      </c>
      <c r="N9" s="62">
        <f t="shared" si="3"/>
        <v>225</v>
      </c>
      <c r="O9" s="45">
        <f t="shared" si="3"/>
        <v>180</v>
      </c>
      <c r="P9" s="45">
        <f t="shared" si="3"/>
        <v>210</v>
      </c>
      <c r="Q9" s="63">
        <f t="shared" si="4"/>
        <v>0.16666666666666674</v>
      </c>
    </row>
    <row r="10" spans="1:17" s="20" customFormat="1" ht="12" customHeight="1" x14ac:dyDescent="0.2">
      <c r="A10" s="50" t="s">
        <v>267</v>
      </c>
      <c r="B10" s="153">
        <v>3</v>
      </c>
      <c r="C10" s="107">
        <v>1</v>
      </c>
      <c r="D10" s="107">
        <v>4</v>
      </c>
      <c r="E10" s="46">
        <f t="shared" si="0"/>
        <v>3</v>
      </c>
      <c r="F10" s="153">
        <v>11</v>
      </c>
      <c r="G10" s="107">
        <v>12</v>
      </c>
      <c r="H10" s="107">
        <v>10</v>
      </c>
      <c r="I10" s="46">
        <f t="shared" si="1"/>
        <v>-0.16666666666666663</v>
      </c>
      <c r="J10" s="153">
        <v>220</v>
      </c>
      <c r="K10" s="107">
        <v>156</v>
      </c>
      <c r="L10" s="107">
        <v>198</v>
      </c>
      <c r="M10" s="46">
        <f t="shared" si="2"/>
        <v>0.26923076923076916</v>
      </c>
      <c r="N10" s="62">
        <f t="shared" si="3"/>
        <v>234</v>
      </c>
      <c r="O10" s="45">
        <f t="shared" si="3"/>
        <v>169</v>
      </c>
      <c r="P10" s="45">
        <f t="shared" si="3"/>
        <v>212</v>
      </c>
      <c r="Q10" s="63">
        <f t="shared" si="4"/>
        <v>0.25443786982248517</v>
      </c>
    </row>
    <row r="11" spans="1:17" s="20" customFormat="1" ht="12" customHeight="1" x14ac:dyDescent="0.2">
      <c r="A11" s="50" t="s">
        <v>268</v>
      </c>
      <c r="B11" s="153">
        <v>1</v>
      </c>
      <c r="C11" s="107">
        <v>4</v>
      </c>
      <c r="D11" s="107">
        <v>5</v>
      </c>
      <c r="E11" s="46">
        <f t="shared" si="0"/>
        <v>0.25</v>
      </c>
      <c r="F11" s="153">
        <v>30</v>
      </c>
      <c r="G11" s="107">
        <v>16</v>
      </c>
      <c r="H11" s="107">
        <v>15</v>
      </c>
      <c r="I11" s="46">
        <f t="shared" si="1"/>
        <v>-6.25E-2</v>
      </c>
      <c r="J11" s="153">
        <v>282</v>
      </c>
      <c r="K11" s="107">
        <v>173</v>
      </c>
      <c r="L11" s="107">
        <v>208</v>
      </c>
      <c r="M11" s="46">
        <f t="shared" si="2"/>
        <v>0.20231213872832376</v>
      </c>
      <c r="N11" s="62">
        <f t="shared" si="3"/>
        <v>313</v>
      </c>
      <c r="O11" s="45">
        <f t="shared" si="3"/>
        <v>193</v>
      </c>
      <c r="P11" s="45">
        <f t="shared" si="3"/>
        <v>228</v>
      </c>
      <c r="Q11" s="63">
        <f t="shared" si="4"/>
        <v>0.18134715025906734</v>
      </c>
    </row>
    <row r="12" spans="1:17" s="20" customFormat="1" ht="12" customHeight="1" x14ac:dyDescent="0.2">
      <c r="A12" s="50" t="s">
        <v>269</v>
      </c>
      <c r="B12" s="153">
        <v>11</v>
      </c>
      <c r="C12" s="107">
        <v>5</v>
      </c>
      <c r="D12" s="107">
        <v>5</v>
      </c>
      <c r="E12" s="46">
        <f t="shared" si="0"/>
        <v>0</v>
      </c>
      <c r="F12" s="153">
        <v>22</v>
      </c>
      <c r="G12" s="107">
        <v>17</v>
      </c>
      <c r="H12" s="107">
        <v>24</v>
      </c>
      <c r="I12" s="46">
        <f t="shared" si="1"/>
        <v>0.41176470588235303</v>
      </c>
      <c r="J12" s="153">
        <v>308</v>
      </c>
      <c r="K12" s="107">
        <v>232</v>
      </c>
      <c r="L12" s="107">
        <v>254</v>
      </c>
      <c r="M12" s="46">
        <f t="shared" si="2"/>
        <v>9.4827586206896575E-2</v>
      </c>
      <c r="N12" s="62">
        <f t="shared" si="3"/>
        <v>341</v>
      </c>
      <c r="O12" s="45">
        <f t="shared" si="3"/>
        <v>254</v>
      </c>
      <c r="P12" s="45">
        <f t="shared" si="3"/>
        <v>283</v>
      </c>
      <c r="Q12" s="63">
        <f t="shared" si="4"/>
        <v>0.11417322834645671</v>
      </c>
    </row>
    <row r="13" spans="1:17" s="20" customFormat="1" ht="12" customHeight="1" x14ac:dyDescent="0.2">
      <c r="A13" s="50" t="s">
        <v>270</v>
      </c>
      <c r="B13" s="153">
        <v>5</v>
      </c>
      <c r="C13" s="107">
        <v>10</v>
      </c>
      <c r="D13" s="107">
        <v>10</v>
      </c>
      <c r="E13" s="46">
        <f t="shared" si="0"/>
        <v>0</v>
      </c>
      <c r="F13" s="153">
        <v>32</v>
      </c>
      <c r="G13" s="107">
        <v>20</v>
      </c>
      <c r="H13" s="107">
        <v>32</v>
      </c>
      <c r="I13" s="46">
        <f t="shared" si="1"/>
        <v>0.60000000000000009</v>
      </c>
      <c r="J13" s="153">
        <v>362</v>
      </c>
      <c r="K13" s="107">
        <v>253</v>
      </c>
      <c r="L13" s="107">
        <v>303</v>
      </c>
      <c r="M13" s="46">
        <f t="shared" si="2"/>
        <v>0.19762845849802368</v>
      </c>
      <c r="N13" s="62">
        <f t="shared" si="3"/>
        <v>399</v>
      </c>
      <c r="O13" s="45">
        <f t="shared" si="3"/>
        <v>283</v>
      </c>
      <c r="P13" s="45">
        <f t="shared" si="3"/>
        <v>345</v>
      </c>
      <c r="Q13" s="63">
        <f t="shared" si="4"/>
        <v>0.21908127208480566</v>
      </c>
    </row>
    <row r="14" spans="1:17" s="20" customFormat="1" ht="12" customHeight="1" x14ac:dyDescent="0.2">
      <c r="A14" s="50" t="s">
        <v>271</v>
      </c>
      <c r="B14" s="153">
        <v>10</v>
      </c>
      <c r="C14" s="107">
        <v>7</v>
      </c>
      <c r="D14" s="107">
        <v>5</v>
      </c>
      <c r="E14" s="46">
        <f t="shared" si="0"/>
        <v>-0.2857142857142857</v>
      </c>
      <c r="F14" s="153">
        <v>35</v>
      </c>
      <c r="G14" s="107">
        <v>27</v>
      </c>
      <c r="H14" s="107">
        <v>33</v>
      </c>
      <c r="I14" s="46">
        <f t="shared" si="1"/>
        <v>0.22222222222222232</v>
      </c>
      <c r="J14" s="153">
        <v>412</v>
      </c>
      <c r="K14" s="107">
        <v>275</v>
      </c>
      <c r="L14" s="107">
        <v>313</v>
      </c>
      <c r="M14" s="46">
        <f t="shared" si="2"/>
        <v>0.13818181818181818</v>
      </c>
      <c r="N14" s="62">
        <f t="shared" si="3"/>
        <v>457</v>
      </c>
      <c r="O14" s="45">
        <f t="shared" si="3"/>
        <v>309</v>
      </c>
      <c r="P14" s="45">
        <f t="shared" si="3"/>
        <v>351</v>
      </c>
      <c r="Q14" s="63">
        <f t="shared" si="4"/>
        <v>0.13592233009708732</v>
      </c>
    </row>
    <row r="15" spans="1:17" s="20" customFormat="1" ht="12" customHeight="1" x14ac:dyDescent="0.2">
      <c r="A15" s="50" t="s">
        <v>272</v>
      </c>
      <c r="B15" s="153">
        <v>15</v>
      </c>
      <c r="C15" s="107">
        <v>8</v>
      </c>
      <c r="D15" s="107">
        <v>16</v>
      </c>
      <c r="E15" s="46">
        <f t="shared" si="0"/>
        <v>1</v>
      </c>
      <c r="F15" s="153">
        <v>34</v>
      </c>
      <c r="G15" s="107">
        <v>25</v>
      </c>
      <c r="H15" s="107">
        <v>26</v>
      </c>
      <c r="I15" s="46">
        <f t="shared" si="1"/>
        <v>4.0000000000000036E-2</v>
      </c>
      <c r="J15" s="153">
        <v>395</v>
      </c>
      <c r="K15" s="107">
        <v>274</v>
      </c>
      <c r="L15" s="107">
        <v>333</v>
      </c>
      <c r="M15" s="46">
        <f t="shared" si="2"/>
        <v>0.21532846715328469</v>
      </c>
      <c r="N15" s="62">
        <f t="shared" si="3"/>
        <v>444</v>
      </c>
      <c r="O15" s="45">
        <f t="shared" si="3"/>
        <v>307</v>
      </c>
      <c r="P15" s="45">
        <f t="shared" si="3"/>
        <v>375</v>
      </c>
      <c r="Q15" s="63">
        <f t="shared" si="4"/>
        <v>0.22149837133550498</v>
      </c>
    </row>
    <row r="16" spans="1:17" s="20" customFormat="1" ht="12" customHeight="1" x14ac:dyDescent="0.2">
      <c r="A16" s="50" t="s">
        <v>273</v>
      </c>
      <c r="B16" s="153">
        <v>20</v>
      </c>
      <c r="C16" s="107">
        <v>7</v>
      </c>
      <c r="D16" s="107">
        <v>8</v>
      </c>
      <c r="E16" s="46">
        <f t="shared" si="0"/>
        <v>0.14285714285714279</v>
      </c>
      <c r="F16" s="153">
        <v>44</v>
      </c>
      <c r="G16" s="107">
        <v>22</v>
      </c>
      <c r="H16" s="107">
        <v>32</v>
      </c>
      <c r="I16" s="46">
        <f t="shared" si="1"/>
        <v>0.45454545454545459</v>
      </c>
      <c r="J16" s="153">
        <v>346</v>
      </c>
      <c r="K16" s="107">
        <v>251</v>
      </c>
      <c r="L16" s="107">
        <v>330</v>
      </c>
      <c r="M16" s="46">
        <f t="shared" si="2"/>
        <v>0.31474103585657365</v>
      </c>
      <c r="N16" s="62">
        <f t="shared" si="3"/>
        <v>410</v>
      </c>
      <c r="O16" s="45">
        <f t="shared" si="3"/>
        <v>280</v>
      </c>
      <c r="P16" s="45">
        <f t="shared" si="3"/>
        <v>370</v>
      </c>
      <c r="Q16" s="63">
        <f t="shared" si="4"/>
        <v>0.3214285714285714</v>
      </c>
    </row>
    <row r="17" spans="1:17" s="20" customFormat="1" ht="12" customHeight="1" x14ac:dyDescent="0.2">
      <c r="A17" s="50" t="s">
        <v>274</v>
      </c>
      <c r="B17" s="153">
        <v>20</v>
      </c>
      <c r="C17" s="107">
        <v>12</v>
      </c>
      <c r="D17" s="107">
        <v>8</v>
      </c>
      <c r="E17" s="46">
        <f t="shared" si="0"/>
        <v>-0.33333333333333337</v>
      </c>
      <c r="F17" s="153">
        <v>57</v>
      </c>
      <c r="G17" s="107">
        <v>25</v>
      </c>
      <c r="H17" s="107">
        <v>36</v>
      </c>
      <c r="I17" s="46">
        <f t="shared" si="1"/>
        <v>0.43999999999999995</v>
      </c>
      <c r="J17" s="153">
        <v>406</v>
      </c>
      <c r="K17" s="107">
        <v>299</v>
      </c>
      <c r="L17" s="107">
        <v>305</v>
      </c>
      <c r="M17" s="46">
        <f t="shared" si="2"/>
        <v>2.006688963210701E-2</v>
      </c>
      <c r="N17" s="62">
        <f t="shared" si="3"/>
        <v>483</v>
      </c>
      <c r="O17" s="45">
        <f t="shared" si="3"/>
        <v>336</v>
      </c>
      <c r="P17" s="45">
        <f t="shared" si="3"/>
        <v>349</v>
      </c>
      <c r="Q17" s="63">
        <f t="shared" si="4"/>
        <v>3.8690476190476275E-2</v>
      </c>
    </row>
    <row r="18" spans="1:17" s="20" customFormat="1" ht="12" customHeight="1" x14ac:dyDescent="0.2">
      <c r="A18" s="50" t="s">
        <v>112</v>
      </c>
      <c r="B18" s="153">
        <v>41</v>
      </c>
      <c r="C18" s="107">
        <v>32</v>
      </c>
      <c r="D18" s="107">
        <v>32</v>
      </c>
      <c r="E18" s="46">
        <f t="shared" si="0"/>
        <v>0</v>
      </c>
      <c r="F18" s="153">
        <v>83</v>
      </c>
      <c r="G18" s="107">
        <v>59</v>
      </c>
      <c r="H18" s="107">
        <v>58</v>
      </c>
      <c r="I18" s="46">
        <f t="shared" si="1"/>
        <v>-1.6949152542372836E-2</v>
      </c>
      <c r="J18" s="153">
        <v>866</v>
      </c>
      <c r="K18" s="107">
        <v>573</v>
      </c>
      <c r="L18" s="107">
        <v>695</v>
      </c>
      <c r="M18" s="46">
        <f t="shared" si="2"/>
        <v>0.21291448516579403</v>
      </c>
      <c r="N18" s="62">
        <f t="shared" si="3"/>
        <v>990</v>
      </c>
      <c r="O18" s="45">
        <f t="shared" si="3"/>
        <v>664</v>
      </c>
      <c r="P18" s="45">
        <f t="shared" si="3"/>
        <v>785</v>
      </c>
      <c r="Q18" s="63">
        <f t="shared" si="4"/>
        <v>0.18222891566265065</v>
      </c>
    </row>
    <row r="19" spans="1:17" s="20" customFormat="1" ht="12" customHeight="1" x14ac:dyDescent="0.2">
      <c r="A19" s="50" t="s">
        <v>70</v>
      </c>
      <c r="B19" s="153">
        <v>0</v>
      </c>
      <c r="C19" s="107">
        <v>0</v>
      </c>
      <c r="D19" s="107">
        <v>0</v>
      </c>
      <c r="E19" s="46" t="s">
        <v>62</v>
      </c>
      <c r="F19" s="153">
        <v>0</v>
      </c>
      <c r="G19" s="107">
        <v>0</v>
      </c>
      <c r="H19" s="107">
        <v>0</v>
      </c>
      <c r="I19" s="46" t="s">
        <v>62</v>
      </c>
      <c r="J19" s="153">
        <v>0</v>
      </c>
      <c r="K19" s="107">
        <v>0</v>
      </c>
      <c r="L19" s="107">
        <v>3</v>
      </c>
      <c r="M19" s="46" t="s">
        <v>62</v>
      </c>
      <c r="N19" s="62">
        <f t="shared" ref="N19" si="5">B19+F19+J19</f>
        <v>0</v>
      </c>
      <c r="O19" s="45">
        <f t="shared" ref="O19" si="6">C19+G19+K19</f>
        <v>0</v>
      </c>
      <c r="P19" s="45">
        <f t="shared" ref="P19" si="7">D19+H19+L19</f>
        <v>3</v>
      </c>
      <c r="Q19" s="63" t="s">
        <v>62</v>
      </c>
    </row>
    <row r="20" spans="1:17" s="20" customFormat="1" ht="12" customHeight="1" x14ac:dyDescent="0.2">
      <c r="A20" s="54" t="s">
        <v>0</v>
      </c>
      <c r="B20" s="55">
        <f>SUM(B5:B19)</f>
        <v>140</v>
      </c>
      <c r="C20" s="56">
        <f t="shared" ref="C20:D20" si="8">SUM(C5:C19)</f>
        <v>100</v>
      </c>
      <c r="D20" s="56">
        <f t="shared" si="8"/>
        <v>107</v>
      </c>
      <c r="E20" s="57">
        <f>D20/C20-1</f>
        <v>7.0000000000000062E-2</v>
      </c>
      <c r="F20" s="55">
        <f t="shared" ref="F20:H20" si="9">SUM(F5:F19)</f>
        <v>450</v>
      </c>
      <c r="G20" s="56">
        <f t="shared" si="9"/>
        <v>306</v>
      </c>
      <c r="H20" s="56">
        <f t="shared" si="9"/>
        <v>350</v>
      </c>
      <c r="I20" s="57">
        <f>H20/G20-1</f>
        <v>0.14379084967320255</v>
      </c>
      <c r="J20" s="55">
        <f t="shared" ref="J20:L20" si="10">SUM(J5:J19)</f>
        <v>5391</v>
      </c>
      <c r="K20" s="56">
        <f t="shared" si="10"/>
        <v>3717</v>
      </c>
      <c r="L20" s="56">
        <f t="shared" si="10"/>
        <v>4492</v>
      </c>
      <c r="M20" s="57">
        <f>L20/K20-1</f>
        <v>0.20850147968792032</v>
      </c>
      <c r="N20" s="55">
        <f t="shared" ref="N20:P20" si="11">SUM(N5:N19)</f>
        <v>5981</v>
      </c>
      <c r="O20" s="56">
        <f t="shared" si="11"/>
        <v>4123</v>
      </c>
      <c r="P20" s="56">
        <f t="shared" si="11"/>
        <v>4949</v>
      </c>
      <c r="Q20" s="64">
        <f>P20/O20-1</f>
        <v>0.20033955857385388</v>
      </c>
    </row>
    <row r="21" spans="1:17" s="20" customFormat="1" ht="12" customHeight="1" x14ac:dyDescent="0.2"/>
    <row r="22" spans="1:17" s="20" customFormat="1" ht="12" customHeight="1" x14ac:dyDescent="0.2"/>
    <row r="23" spans="1:17" s="20" customFormat="1" ht="12" customHeight="1" x14ac:dyDescent="0.2"/>
    <row r="24" spans="1:17" s="20" customFormat="1" ht="12" customHeight="1" x14ac:dyDescent="0.2"/>
    <row r="25" spans="1:17" s="20" customFormat="1" ht="12" customHeight="1" x14ac:dyDescent="0.2"/>
    <row r="26" spans="1:17" s="20" customFormat="1" ht="12" customHeight="1" x14ac:dyDescent="0.2"/>
    <row r="27" spans="1:17" s="20" customFormat="1" ht="12" customHeight="1" x14ac:dyDescent="0.2"/>
    <row r="28" spans="1:17" s="20" customFormat="1" ht="12" customHeight="1" x14ac:dyDescent="0.2"/>
    <row r="29" spans="1:17" s="20" customFormat="1" ht="12" customHeight="1" x14ac:dyDescent="0.2"/>
    <row r="30" spans="1:17" s="20" customFormat="1" ht="12" customHeight="1" x14ac:dyDescent="0.2"/>
    <row r="31" spans="1:17" ht="12" customHeight="1" x14ac:dyDescent="0.3"/>
    <row r="32" spans="1:17" ht="12" customHeight="1" x14ac:dyDescent="0.3"/>
    <row r="33" ht="12" customHeight="1" x14ac:dyDescent="0.3"/>
    <row r="34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20:H20 N20:Q20" formulaRange="1"/>
    <ignoredError sqref="I20:M20" formula="1" formulaRange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7CA4A-4FBD-4EBC-938A-B225D2950591}">
  <dimension ref="A1:Q33"/>
  <sheetViews>
    <sheetView showGridLines="0" zoomScale="130" zoomScaleNormal="130" workbookViewId="0">
      <selection activeCell="G1" sqref="G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346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214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115</v>
      </c>
      <c r="B5" s="107">
        <v>109</v>
      </c>
      <c r="C5" s="107">
        <v>81</v>
      </c>
      <c r="D5" s="107">
        <v>105</v>
      </c>
      <c r="E5" s="46">
        <f>D5/C5-1</f>
        <v>0.29629629629629628</v>
      </c>
      <c r="F5" s="107">
        <v>368</v>
      </c>
      <c r="G5" s="107">
        <v>326</v>
      </c>
      <c r="H5" s="107">
        <v>384</v>
      </c>
      <c r="I5" s="46">
        <f>H5/G5-1</f>
        <v>0.17791411042944794</v>
      </c>
      <c r="J5" s="45">
        <v>10249</v>
      </c>
      <c r="K5" s="45">
        <v>7331</v>
      </c>
      <c r="L5" s="45">
        <v>8178</v>
      </c>
      <c r="M5" s="46">
        <f>L5/K5-1</f>
        <v>0.11553676169690363</v>
      </c>
      <c r="N5" s="62">
        <f t="shared" ref="N5:P7" si="0">B5+F5+J5</f>
        <v>10726</v>
      </c>
      <c r="O5" s="45">
        <f t="shared" si="0"/>
        <v>7738</v>
      </c>
      <c r="P5" s="45">
        <f t="shared" si="0"/>
        <v>8667</v>
      </c>
      <c r="Q5" s="63">
        <f>P5/O5-1</f>
        <v>0.12005686223830447</v>
      </c>
    </row>
    <row r="6" spans="1:17" s="20" customFormat="1" ht="12" customHeight="1" x14ac:dyDescent="0.2">
      <c r="A6" s="50" t="s">
        <v>77</v>
      </c>
      <c r="B6" s="107">
        <v>6</v>
      </c>
      <c r="C6" s="107">
        <v>1</v>
      </c>
      <c r="D6" s="107">
        <v>0</v>
      </c>
      <c r="E6" s="46">
        <f t="shared" ref="E6:E7" si="1">D6/C6-1</f>
        <v>-1</v>
      </c>
      <c r="F6" s="107">
        <v>23</v>
      </c>
      <c r="G6" s="107">
        <v>25</v>
      </c>
      <c r="H6" s="107">
        <v>23</v>
      </c>
      <c r="I6" s="46">
        <f t="shared" ref="I6:I7" si="2">H6/G6-1</f>
        <v>-7.999999999999996E-2</v>
      </c>
      <c r="J6" s="107">
        <v>180</v>
      </c>
      <c r="K6" s="107">
        <v>171</v>
      </c>
      <c r="L6" s="107">
        <v>183</v>
      </c>
      <c r="M6" s="46">
        <f t="shared" ref="M6:M7" si="3">L6/K6-1</f>
        <v>7.0175438596491224E-2</v>
      </c>
      <c r="N6" s="62">
        <f t="shared" si="0"/>
        <v>209</v>
      </c>
      <c r="O6" s="45">
        <f t="shared" si="0"/>
        <v>197</v>
      </c>
      <c r="P6" s="45">
        <f t="shared" si="0"/>
        <v>206</v>
      </c>
      <c r="Q6" s="63">
        <f t="shared" ref="Q6:Q7" si="4">P6/O6-1</f>
        <v>4.5685279187817285E-2</v>
      </c>
    </row>
    <row r="7" spans="1:17" s="20" customFormat="1" ht="12" customHeight="1" x14ac:dyDescent="0.2">
      <c r="A7" s="50" t="s">
        <v>78</v>
      </c>
      <c r="B7" s="107">
        <v>30</v>
      </c>
      <c r="C7" s="107">
        <v>1</v>
      </c>
      <c r="D7" s="107">
        <v>2</v>
      </c>
      <c r="E7" s="46">
        <f t="shared" si="1"/>
        <v>1</v>
      </c>
      <c r="F7" s="107">
        <v>27</v>
      </c>
      <c r="G7" s="107">
        <v>13</v>
      </c>
      <c r="H7" s="107">
        <v>7</v>
      </c>
      <c r="I7" s="46">
        <f t="shared" si="2"/>
        <v>-0.46153846153846156</v>
      </c>
      <c r="J7" s="107">
        <v>238</v>
      </c>
      <c r="K7" s="107">
        <v>215</v>
      </c>
      <c r="L7" s="107">
        <v>212</v>
      </c>
      <c r="M7" s="46">
        <f t="shared" si="3"/>
        <v>-1.3953488372092981E-2</v>
      </c>
      <c r="N7" s="62">
        <f t="shared" si="0"/>
        <v>295</v>
      </c>
      <c r="O7" s="45">
        <f t="shared" si="0"/>
        <v>229</v>
      </c>
      <c r="P7" s="45">
        <f t="shared" si="0"/>
        <v>221</v>
      </c>
      <c r="Q7" s="63">
        <f t="shared" si="4"/>
        <v>-3.4934497816593857E-2</v>
      </c>
    </row>
    <row r="8" spans="1:17" s="20" customFormat="1" ht="12" customHeight="1" x14ac:dyDescent="0.2">
      <c r="A8" s="54" t="s">
        <v>0</v>
      </c>
      <c r="B8" s="55">
        <f>SUM(B5:B7)</f>
        <v>145</v>
      </c>
      <c r="C8" s="56">
        <f t="shared" ref="C8:D8" si="5">SUM(C5:C7)</f>
        <v>83</v>
      </c>
      <c r="D8" s="56">
        <f t="shared" si="5"/>
        <v>107</v>
      </c>
      <c r="E8" s="57">
        <f t="shared" ref="E8" si="6">D8/C8-1</f>
        <v>0.28915662650602414</v>
      </c>
      <c r="F8" s="55">
        <f t="shared" ref="F8:H8" si="7">SUM(F5:F7)</f>
        <v>418</v>
      </c>
      <c r="G8" s="56">
        <f t="shared" si="7"/>
        <v>364</v>
      </c>
      <c r="H8" s="56">
        <f t="shared" si="7"/>
        <v>414</v>
      </c>
      <c r="I8" s="57">
        <f t="shared" ref="I8" si="8">H8/G8-1</f>
        <v>0.13736263736263732</v>
      </c>
      <c r="J8" s="55">
        <f t="shared" ref="J8:L8" si="9">SUM(J5:J7)</f>
        <v>10667</v>
      </c>
      <c r="K8" s="56">
        <f t="shared" si="9"/>
        <v>7717</v>
      </c>
      <c r="L8" s="56">
        <f t="shared" si="9"/>
        <v>8573</v>
      </c>
      <c r="M8" s="57">
        <f t="shared" ref="M8" si="10">L8/K8-1</f>
        <v>0.11092393417131019</v>
      </c>
      <c r="N8" s="55">
        <f t="shared" ref="N8:P8" si="11">SUM(N5:N7)</f>
        <v>11230</v>
      </c>
      <c r="O8" s="56">
        <f t="shared" si="11"/>
        <v>8164</v>
      </c>
      <c r="P8" s="56">
        <f t="shared" si="11"/>
        <v>9094</v>
      </c>
      <c r="Q8" s="64">
        <f t="shared" ref="Q8" si="12">P8/O8-1</f>
        <v>0.11391474767270937</v>
      </c>
    </row>
    <row r="9" spans="1:17" s="20" customFormat="1" ht="12" customHeight="1" x14ac:dyDescent="0.2"/>
    <row r="10" spans="1:17" s="20" customFormat="1" ht="12" customHeight="1" x14ac:dyDescent="0.2"/>
    <row r="11" spans="1:17" s="20" customFormat="1" ht="12" customHeight="1" x14ac:dyDescent="0.2"/>
    <row r="12" spans="1:17" s="20" customFormat="1" ht="12" customHeight="1" x14ac:dyDescent="0.2"/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8:H8 N8:Q8" formulaRange="1"/>
    <ignoredError sqref="I8:M8" formula="1" formulaRange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817BB-AE58-4B2C-91AA-6ABA46184C49}">
  <dimension ref="A1:F33"/>
  <sheetViews>
    <sheetView showGridLines="0" zoomScale="130" zoomScaleNormal="130" workbookViewId="0">
      <selection activeCell="F1" sqref="F1"/>
    </sheetView>
  </sheetViews>
  <sheetFormatPr defaultRowHeight="14.4" x14ac:dyDescent="0.3"/>
  <cols>
    <col min="1" max="1" width="15.6640625" customWidth="1"/>
    <col min="2" max="4" width="5.6640625" customWidth="1"/>
    <col min="5" max="5" width="16.5546875" bestFit="1" customWidth="1"/>
    <col min="6" max="24" width="5.6640625" customWidth="1"/>
  </cols>
  <sheetData>
    <row r="1" spans="1:6" ht="19.95" customHeight="1" x14ac:dyDescent="0.3">
      <c r="A1" s="24" t="s">
        <v>347</v>
      </c>
      <c r="B1" s="12"/>
      <c r="C1" s="12"/>
      <c r="D1" s="12"/>
      <c r="E1" s="12"/>
      <c r="F1" s="12"/>
    </row>
    <row r="2" spans="1:6" s="20" customFormat="1" ht="25.2" customHeight="1" thickBot="1" x14ac:dyDescent="0.25"/>
    <row r="3" spans="1:6" s="20" customFormat="1" ht="19.95" customHeight="1" thickBot="1" x14ac:dyDescent="0.25">
      <c r="A3" s="81" t="s">
        <v>116</v>
      </c>
      <c r="B3" s="82" t="s">
        <v>50</v>
      </c>
      <c r="C3" s="82" t="s">
        <v>51</v>
      </c>
      <c r="D3" s="82" t="s">
        <v>52</v>
      </c>
      <c r="E3" s="81" t="s">
        <v>117</v>
      </c>
    </row>
    <row r="4" spans="1:6" s="20" customFormat="1" ht="13.2" customHeight="1" x14ac:dyDescent="0.2">
      <c r="A4" s="83">
        <v>2018</v>
      </c>
      <c r="B4" s="84">
        <v>87</v>
      </c>
      <c r="C4" s="147">
        <v>411</v>
      </c>
      <c r="D4" s="148">
        <v>10506</v>
      </c>
      <c r="E4" s="72">
        <f>B4+C4+D4</f>
        <v>11004</v>
      </c>
    </row>
    <row r="5" spans="1:6" s="20" customFormat="1" ht="12" customHeight="1" x14ac:dyDescent="0.2">
      <c r="A5" s="83">
        <v>2019</v>
      </c>
      <c r="B5" s="84">
        <v>145</v>
      </c>
      <c r="C5" s="147">
        <v>418</v>
      </c>
      <c r="D5" s="148">
        <v>10667</v>
      </c>
      <c r="E5" s="72">
        <f t="shared" ref="E5:E8" si="0">B5+C5+D5</f>
        <v>11230</v>
      </c>
    </row>
    <row r="6" spans="1:6" s="20" customFormat="1" ht="12" customHeight="1" x14ac:dyDescent="0.2">
      <c r="A6" s="83">
        <v>2020</v>
      </c>
      <c r="B6" s="84">
        <v>78</v>
      </c>
      <c r="C6" s="147">
        <v>311</v>
      </c>
      <c r="D6" s="148">
        <v>6639</v>
      </c>
      <c r="E6" s="72">
        <f t="shared" si="0"/>
        <v>7028</v>
      </c>
    </row>
    <row r="7" spans="1:6" s="20" customFormat="1" ht="12" customHeight="1" x14ac:dyDescent="0.2">
      <c r="A7" s="83">
        <v>2021</v>
      </c>
      <c r="B7" s="84">
        <v>83</v>
      </c>
      <c r="C7" s="147">
        <v>364</v>
      </c>
      <c r="D7" s="148">
        <v>7717</v>
      </c>
      <c r="E7" s="72">
        <f t="shared" si="0"/>
        <v>8164</v>
      </c>
    </row>
    <row r="8" spans="1:6" s="20" customFormat="1" ht="12" customHeight="1" thickBot="1" x14ac:dyDescent="0.25">
      <c r="A8" s="126">
        <v>2022</v>
      </c>
      <c r="B8" s="149">
        <v>107</v>
      </c>
      <c r="C8" s="150">
        <v>414</v>
      </c>
      <c r="D8" s="151">
        <v>8573</v>
      </c>
      <c r="E8" s="127">
        <f t="shared" si="0"/>
        <v>9094</v>
      </c>
    </row>
    <row r="9" spans="1:6" s="20" customFormat="1" ht="12" customHeight="1" x14ac:dyDescent="0.2"/>
    <row r="10" spans="1:6" s="20" customFormat="1" ht="12" customHeight="1" x14ac:dyDescent="0.2"/>
    <row r="11" spans="1:6" s="20" customFormat="1" ht="12" customHeight="1" x14ac:dyDescent="0.2"/>
    <row r="12" spans="1:6" s="20" customFormat="1" ht="12" customHeight="1" x14ac:dyDescent="0.2"/>
    <row r="13" spans="1:6" s="20" customFormat="1" ht="12" customHeight="1" x14ac:dyDescent="0.2"/>
    <row r="14" spans="1:6" s="20" customFormat="1" ht="12" customHeight="1" x14ac:dyDescent="0.2"/>
    <row r="15" spans="1:6" s="20" customFormat="1" ht="12" customHeight="1" x14ac:dyDescent="0.2"/>
    <row r="16" spans="1:6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3163-BA9D-4010-9150-465851939ECC}">
  <dimension ref="A1:Q33"/>
  <sheetViews>
    <sheetView showGridLines="0" zoomScale="130" zoomScaleNormal="130" workbookViewId="0">
      <selection activeCell="G1" sqref="G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197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48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275</v>
      </c>
      <c r="B5" s="107">
        <v>11</v>
      </c>
      <c r="C5" s="107">
        <v>6</v>
      </c>
      <c r="D5" s="107">
        <v>14</v>
      </c>
      <c r="E5" s="46">
        <f t="shared" ref="E5:E16" si="0">D5/C5-1</f>
        <v>1.3333333333333335</v>
      </c>
      <c r="F5" s="107">
        <v>20</v>
      </c>
      <c r="G5" s="107">
        <v>19</v>
      </c>
      <c r="H5" s="107">
        <v>40</v>
      </c>
      <c r="I5" s="46">
        <f t="shared" ref="I5:I16" si="1">H5/G5-1</f>
        <v>1.1052631578947367</v>
      </c>
      <c r="J5" s="107">
        <v>804</v>
      </c>
      <c r="K5" s="107">
        <v>329</v>
      </c>
      <c r="L5" s="107">
        <v>504</v>
      </c>
      <c r="M5" s="46">
        <f t="shared" ref="M5:M16" si="2">L5/K5-1</f>
        <v>0.53191489361702127</v>
      </c>
      <c r="N5" s="62">
        <f>B5+F5+J5</f>
        <v>835</v>
      </c>
      <c r="O5" s="45">
        <f t="shared" ref="O5:O16" si="3">C5+G5+K5</f>
        <v>354</v>
      </c>
      <c r="P5" s="45">
        <f t="shared" ref="P5:P16" si="4">D5+H5+L5</f>
        <v>558</v>
      </c>
      <c r="Q5" s="63">
        <f t="shared" ref="Q5:Q16" si="5">P5/O5-1</f>
        <v>0.57627118644067798</v>
      </c>
    </row>
    <row r="6" spans="1:17" s="20" customFormat="1" ht="12" customHeight="1" x14ac:dyDescent="0.2">
      <c r="A6" s="50" t="s">
        <v>276</v>
      </c>
      <c r="B6" s="107">
        <v>6</v>
      </c>
      <c r="C6" s="107">
        <v>1</v>
      </c>
      <c r="D6" s="107">
        <v>7</v>
      </c>
      <c r="E6" s="46">
        <f t="shared" si="0"/>
        <v>6</v>
      </c>
      <c r="F6" s="107">
        <v>20</v>
      </c>
      <c r="G6" s="107">
        <v>11</v>
      </c>
      <c r="H6" s="107">
        <v>22</v>
      </c>
      <c r="I6" s="46">
        <f t="shared" si="1"/>
        <v>1</v>
      </c>
      <c r="J6" s="107">
        <v>637</v>
      </c>
      <c r="K6" s="107">
        <v>203</v>
      </c>
      <c r="L6" s="107">
        <v>543</v>
      </c>
      <c r="M6" s="46">
        <f t="shared" si="2"/>
        <v>1.6748768472906406</v>
      </c>
      <c r="N6" s="62">
        <f t="shared" ref="N6:N16" si="6">B6+F6+J6</f>
        <v>663</v>
      </c>
      <c r="O6" s="45">
        <f t="shared" si="3"/>
        <v>215</v>
      </c>
      <c r="P6" s="45">
        <f t="shared" si="4"/>
        <v>572</v>
      </c>
      <c r="Q6" s="63">
        <f t="shared" si="5"/>
        <v>1.6604651162790698</v>
      </c>
    </row>
    <row r="7" spans="1:17" s="20" customFormat="1" ht="12" customHeight="1" x14ac:dyDescent="0.2">
      <c r="A7" s="50" t="s">
        <v>277</v>
      </c>
      <c r="B7" s="107">
        <v>5</v>
      </c>
      <c r="C7" s="107">
        <v>2</v>
      </c>
      <c r="D7" s="107">
        <v>10</v>
      </c>
      <c r="E7" s="46">
        <f t="shared" si="0"/>
        <v>4</v>
      </c>
      <c r="F7" s="107">
        <v>33</v>
      </c>
      <c r="G7" s="107">
        <v>22</v>
      </c>
      <c r="H7" s="107">
        <v>33</v>
      </c>
      <c r="I7" s="46">
        <f t="shared" si="1"/>
        <v>0.5</v>
      </c>
      <c r="J7" s="107">
        <v>866</v>
      </c>
      <c r="K7" s="107">
        <v>378</v>
      </c>
      <c r="L7" s="107">
        <v>594</v>
      </c>
      <c r="M7" s="46">
        <f t="shared" si="2"/>
        <v>0.5714285714285714</v>
      </c>
      <c r="N7" s="62">
        <f t="shared" si="6"/>
        <v>904</v>
      </c>
      <c r="O7" s="45">
        <f t="shared" si="3"/>
        <v>402</v>
      </c>
      <c r="P7" s="45">
        <f t="shared" si="4"/>
        <v>637</v>
      </c>
      <c r="Q7" s="63">
        <f t="shared" si="5"/>
        <v>0.58457711442786064</v>
      </c>
    </row>
    <row r="8" spans="1:17" s="20" customFormat="1" ht="12" customHeight="1" x14ac:dyDescent="0.2">
      <c r="A8" s="50" t="s">
        <v>278</v>
      </c>
      <c r="B8" s="107">
        <v>35</v>
      </c>
      <c r="C8" s="107">
        <v>2</v>
      </c>
      <c r="D8" s="107">
        <v>3</v>
      </c>
      <c r="E8" s="46">
        <f t="shared" si="0"/>
        <v>0.5</v>
      </c>
      <c r="F8" s="107">
        <v>39</v>
      </c>
      <c r="G8" s="107">
        <v>24</v>
      </c>
      <c r="H8" s="107">
        <v>31</v>
      </c>
      <c r="I8" s="46">
        <f t="shared" si="1"/>
        <v>0.29166666666666674</v>
      </c>
      <c r="J8" s="107">
        <v>859</v>
      </c>
      <c r="K8" s="107">
        <v>484</v>
      </c>
      <c r="L8" s="107">
        <v>681</v>
      </c>
      <c r="M8" s="46">
        <f t="shared" si="2"/>
        <v>0.40702479338842967</v>
      </c>
      <c r="N8" s="62">
        <f t="shared" si="6"/>
        <v>933</v>
      </c>
      <c r="O8" s="45">
        <f t="shared" si="3"/>
        <v>510</v>
      </c>
      <c r="P8" s="45">
        <f t="shared" si="4"/>
        <v>715</v>
      </c>
      <c r="Q8" s="63">
        <f t="shared" si="5"/>
        <v>0.40196078431372539</v>
      </c>
    </row>
    <row r="9" spans="1:17" s="20" customFormat="1" ht="12" customHeight="1" x14ac:dyDescent="0.2">
      <c r="A9" s="50" t="s">
        <v>279</v>
      </c>
      <c r="B9" s="107">
        <v>12</v>
      </c>
      <c r="C9" s="107">
        <v>5</v>
      </c>
      <c r="D9" s="107">
        <v>11</v>
      </c>
      <c r="E9" s="46">
        <f t="shared" si="0"/>
        <v>1.2000000000000002</v>
      </c>
      <c r="F9" s="107">
        <v>31</v>
      </c>
      <c r="G9" s="107">
        <v>26</v>
      </c>
      <c r="H9" s="107">
        <v>53</v>
      </c>
      <c r="I9" s="46">
        <f t="shared" si="1"/>
        <v>1.0384615384615383</v>
      </c>
      <c r="J9" s="107">
        <v>830</v>
      </c>
      <c r="K9" s="107">
        <v>706</v>
      </c>
      <c r="L9" s="107">
        <v>714</v>
      </c>
      <c r="M9" s="46">
        <f t="shared" si="2"/>
        <v>1.1331444759206777E-2</v>
      </c>
      <c r="N9" s="62">
        <f t="shared" si="6"/>
        <v>873</v>
      </c>
      <c r="O9" s="45">
        <f t="shared" si="3"/>
        <v>737</v>
      </c>
      <c r="P9" s="45">
        <f t="shared" si="4"/>
        <v>778</v>
      </c>
      <c r="Q9" s="63">
        <f t="shared" si="5"/>
        <v>5.5630936227951233E-2</v>
      </c>
    </row>
    <row r="10" spans="1:17" s="20" customFormat="1" ht="12" customHeight="1" x14ac:dyDescent="0.2">
      <c r="A10" s="50" t="s">
        <v>280</v>
      </c>
      <c r="B10" s="107">
        <v>7</v>
      </c>
      <c r="C10" s="107">
        <v>7</v>
      </c>
      <c r="D10" s="107">
        <v>7</v>
      </c>
      <c r="E10" s="46">
        <f t="shared" si="0"/>
        <v>0</v>
      </c>
      <c r="F10" s="107">
        <v>39</v>
      </c>
      <c r="G10" s="107">
        <v>42</v>
      </c>
      <c r="H10" s="107">
        <v>33</v>
      </c>
      <c r="I10" s="46">
        <f t="shared" si="1"/>
        <v>-0.2142857142857143</v>
      </c>
      <c r="J10" s="107">
        <v>877</v>
      </c>
      <c r="K10" s="107">
        <v>719</v>
      </c>
      <c r="L10" s="107">
        <v>732</v>
      </c>
      <c r="M10" s="46">
        <f t="shared" si="2"/>
        <v>1.8080667593880495E-2</v>
      </c>
      <c r="N10" s="62">
        <f t="shared" si="6"/>
        <v>923</v>
      </c>
      <c r="O10" s="45">
        <f t="shared" si="3"/>
        <v>768</v>
      </c>
      <c r="P10" s="45">
        <f t="shared" si="4"/>
        <v>772</v>
      </c>
      <c r="Q10" s="63">
        <f t="shared" si="5"/>
        <v>5.2083333333332593E-3</v>
      </c>
    </row>
    <row r="11" spans="1:17" s="20" customFormat="1" ht="12" customHeight="1" x14ac:dyDescent="0.2">
      <c r="A11" s="50" t="s">
        <v>281</v>
      </c>
      <c r="B11" s="107">
        <v>10</v>
      </c>
      <c r="C11" s="107">
        <v>14</v>
      </c>
      <c r="D11" s="107">
        <v>9</v>
      </c>
      <c r="E11" s="46">
        <f t="shared" si="0"/>
        <v>-0.3571428571428571</v>
      </c>
      <c r="F11" s="107">
        <v>43</v>
      </c>
      <c r="G11" s="107">
        <v>26</v>
      </c>
      <c r="H11" s="107">
        <v>39</v>
      </c>
      <c r="I11" s="46">
        <f t="shared" si="1"/>
        <v>0.5</v>
      </c>
      <c r="J11" s="107">
        <v>962</v>
      </c>
      <c r="K11" s="107">
        <v>858</v>
      </c>
      <c r="L11" s="107">
        <v>873</v>
      </c>
      <c r="M11" s="46">
        <f t="shared" si="2"/>
        <v>1.7482517482517501E-2</v>
      </c>
      <c r="N11" s="62">
        <f t="shared" si="6"/>
        <v>1015</v>
      </c>
      <c r="O11" s="45">
        <f t="shared" si="3"/>
        <v>898</v>
      </c>
      <c r="P11" s="45">
        <f t="shared" si="4"/>
        <v>921</v>
      </c>
      <c r="Q11" s="63">
        <f t="shared" si="5"/>
        <v>2.5612472160356337E-2</v>
      </c>
    </row>
    <row r="12" spans="1:17" s="20" customFormat="1" ht="12" customHeight="1" x14ac:dyDescent="0.2">
      <c r="A12" s="50" t="s">
        <v>282</v>
      </c>
      <c r="B12" s="107">
        <v>16</v>
      </c>
      <c r="C12" s="107">
        <v>12</v>
      </c>
      <c r="D12" s="107">
        <v>14</v>
      </c>
      <c r="E12" s="46">
        <f t="shared" si="0"/>
        <v>0.16666666666666674</v>
      </c>
      <c r="F12" s="107">
        <v>70</v>
      </c>
      <c r="G12" s="107">
        <v>33</v>
      </c>
      <c r="H12" s="107">
        <v>52</v>
      </c>
      <c r="I12" s="46">
        <f t="shared" si="1"/>
        <v>0.57575757575757569</v>
      </c>
      <c r="J12" s="45">
        <v>1212</v>
      </c>
      <c r="K12" s="45">
        <v>1016</v>
      </c>
      <c r="L12" s="45">
        <v>1106</v>
      </c>
      <c r="M12" s="46">
        <f t="shared" si="2"/>
        <v>8.8582677165354395E-2</v>
      </c>
      <c r="N12" s="62">
        <f t="shared" si="6"/>
        <v>1298</v>
      </c>
      <c r="O12" s="45">
        <f t="shared" si="3"/>
        <v>1061</v>
      </c>
      <c r="P12" s="45">
        <f t="shared" si="4"/>
        <v>1172</v>
      </c>
      <c r="Q12" s="63">
        <f t="shared" si="5"/>
        <v>0.10461828463713485</v>
      </c>
    </row>
    <row r="13" spans="1:17" s="20" customFormat="1" ht="12" customHeight="1" x14ac:dyDescent="0.2">
      <c r="A13" s="50" t="s">
        <v>283</v>
      </c>
      <c r="B13" s="107">
        <v>18</v>
      </c>
      <c r="C13" s="107">
        <v>13</v>
      </c>
      <c r="D13" s="107">
        <v>8</v>
      </c>
      <c r="E13" s="46">
        <f t="shared" si="0"/>
        <v>-0.38461538461538458</v>
      </c>
      <c r="F13" s="107">
        <v>41</v>
      </c>
      <c r="G13" s="107">
        <v>40</v>
      </c>
      <c r="H13" s="107">
        <v>39</v>
      </c>
      <c r="I13" s="46">
        <f t="shared" si="1"/>
        <v>-2.5000000000000022E-2</v>
      </c>
      <c r="J13" s="107">
        <v>982</v>
      </c>
      <c r="K13" s="107">
        <v>742</v>
      </c>
      <c r="L13" s="107">
        <v>779</v>
      </c>
      <c r="M13" s="46">
        <f t="shared" si="2"/>
        <v>4.9865229110512166E-2</v>
      </c>
      <c r="N13" s="62">
        <f t="shared" si="6"/>
        <v>1041</v>
      </c>
      <c r="O13" s="45">
        <f t="shared" si="3"/>
        <v>795</v>
      </c>
      <c r="P13" s="45">
        <f t="shared" si="4"/>
        <v>826</v>
      </c>
      <c r="Q13" s="63">
        <f t="shared" si="5"/>
        <v>3.8993710691823891E-2</v>
      </c>
    </row>
    <row r="14" spans="1:17" s="20" customFormat="1" ht="12" customHeight="1" x14ac:dyDescent="0.2">
      <c r="A14" s="50" t="s">
        <v>284</v>
      </c>
      <c r="B14" s="107">
        <v>14</v>
      </c>
      <c r="C14" s="107">
        <v>11</v>
      </c>
      <c r="D14" s="107">
        <v>9</v>
      </c>
      <c r="E14" s="46">
        <f t="shared" si="0"/>
        <v>-0.18181818181818177</v>
      </c>
      <c r="F14" s="107">
        <v>25</v>
      </c>
      <c r="G14" s="107">
        <v>49</v>
      </c>
      <c r="H14" s="107">
        <v>24</v>
      </c>
      <c r="I14" s="46">
        <f t="shared" si="1"/>
        <v>-0.51020408163265307</v>
      </c>
      <c r="J14" s="107">
        <v>859</v>
      </c>
      <c r="K14" s="107">
        <v>850</v>
      </c>
      <c r="L14" s="107">
        <v>711</v>
      </c>
      <c r="M14" s="46">
        <f t="shared" si="2"/>
        <v>-0.16352941176470592</v>
      </c>
      <c r="N14" s="62">
        <f t="shared" si="6"/>
        <v>898</v>
      </c>
      <c r="O14" s="45">
        <f t="shared" si="3"/>
        <v>910</v>
      </c>
      <c r="P14" s="45">
        <f t="shared" si="4"/>
        <v>744</v>
      </c>
      <c r="Q14" s="63">
        <f t="shared" si="5"/>
        <v>-0.18241758241758244</v>
      </c>
    </row>
    <row r="15" spans="1:17" s="20" customFormat="1" ht="12" customHeight="1" x14ac:dyDescent="0.2">
      <c r="A15" s="50" t="s">
        <v>285</v>
      </c>
      <c r="B15" s="107">
        <v>7</v>
      </c>
      <c r="C15" s="107">
        <v>6</v>
      </c>
      <c r="D15" s="107">
        <v>7</v>
      </c>
      <c r="E15" s="46">
        <f t="shared" si="0"/>
        <v>0.16666666666666674</v>
      </c>
      <c r="F15" s="107">
        <v>25</v>
      </c>
      <c r="G15" s="107">
        <v>36</v>
      </c>
      <c r="H15" s="107">
        <v>21</v>
      </c>
      <c r="I15" s="46">
        <f t="shared" si="1"/>
        <v>-0.41666666666666663</v>
      </c>
      <c r="J15" s="107">
        <v>898</v>
      </c>
      <c r="K15" s="107">
        <v>694</v>
      </c>
      <c r="L15" s="107">
        <v>665</v>
      </c>
      <c r="M15" s="46">
        <f t="shared" si="2"/>
        <v>-4.17867435158501E-2</v>
      </c>
      <c r="N15" s="62">
        <f t="shared" si="6"/>
        <v>930</v>
      </c>
      <c r="O15" s="45">
        <f t="shared" si="3"/>
        <v>736</v>
      </c>
      <c r="P15" s="45">
        <f t="shared" si="4"/>
        <v>693</v>
      </c>
      <c r="Q15" s="63">
        <f t="shared" si="5"/>
        <v>-5.8423913043478271E-2</v>
      </c>
    </row>
    <row r="16" spans="1:17" s="20" customFormat="1" ht="12" customHeight="1" x14ac:dyDescent="0.2">
      <c r="A16" s="50" t="s">
        <v>286</v>
      </c>
      <c r="B16" s="107">
        <v>4</v>
      </c>
      <c r="C16" s="107">
        <v>4</v>
      </c>
      <c r="D16" s="107">
        <v>8</v>
      </c>
      <c r="E16" s="46">
        <f t="shared" si="0"/>
        <v>1</v>
      </c>
      <c r="F16" s="107">
        <v>32</v>
      </c>
      <c r="G16" s="107">
        <v>36</v>
      </c>
      <c r="H16" s="107">
        <v>27</v>
      </c>
      <c r="I16" s="46">
        <f t="shared" si="1"/>
        <v>-0.25</v>
      </c>
      <c r="J16" s="107">
        <v>881</v>
      </c>
      <c r="K16" s="107">
        <v>738</v>
      </c>
      <c r="L16" s="107">
        <v>671</v>
      </c>
      <c r="M16" s="46">
        <f t="shared" si="2"/>
        <v>-9.0785907859078585E-2</v>
      </c>
      <c r="N16" s="62">
        <f t="shared" si="6"/>
        <v>917</v>
      </c>
      <c r="O16" s="45">
        <f t="shared" si="3"/>
        <v>778</v>
      </c>
      <c r="P16" s="45">
        <f t="shared" si="4"/>
        <v>706</v>
      </c>
      <c r="Q16" s="63">
        <f t="shared" si="5"/>
        <v>-9.2544987146529589E-2</v>
      </c>
    </row>
    <row r="17" spans="1:17" s="20" customFormat="1" ht="12" customHeight="1" x14ac:dyDescent="0.2">
      <c r="A17" s="54" t="s">
        <v>0</v>
      </c>
      <c r="B17" s="55">
        <f>SUM(B5:B16)</f>
        <v>145</v>
      </c>
      <c r="C17" s="56">
        <f t="shared" ref="C17:D17" si="7">SUM(C5:C16)</f>
        <v>83</v>
      </c>
      <c r="D17" s="56">
        <f t="shared" si="7"/>
        <v>107</v>
      </c>
      <c r="E17" s="57">
        <f>D17/C17-1</f>
        <v>0.28915662650602414</v>
      </c>
      <c r="F17" s="55">
        <f t="shared" ref="F17:H17" si="8">SUM(F5:F16)</f>
        <v>418</v>
      </c>
      <c r="G17" s="56">
        <f t="shared" si="8"/>
        <v>364</v>
      </c>
      <c r="H17" s="56">
        <f t="shared" si="8"/>
        <v>414</v>
      </c>
      <c r="I17" s="57">
        <f>H17/G17-1</f>
        <v>0.13736263736263732</v>
      </c>
      <c r="J17" s="55">
        <f t="shared" ref="J17:L17" si="9">SUM(J5:J16)</f>
        <v>10667</v>
      </c>
      <c r="K17" s="56">
        <f t="shared" si="9"/>
        <v>7717</v>
      </c>
      <c r="L17" s="56">
        <f t="shared" si="9"/>
        <v>8573</v>
      </c>
      <c r="M17" s="57">
        <f>L17/K17-1</f>
        <v>0.11092393417131019</v>
      </c>
      <c r="N17" s="55">
        <f t="shared" ref="N17:P17" si="10">SUM(N5:N16)</f>
        <v>11230</v>
      </c>
      <c r="O17" s="56">
        <f t="shared" si="10"/>
        <v>8164</v>
      </c>
      <c r="P17" s="56">
        <f t="shared" si="10"/>
        <v>9094</v>
      </c>
      <c r="Q17" s="64">
        <f>P17/O17-1</f>
        <v>0.11391474767270937</v>
      </c>
    </row>
    <row r="18" spans="1:17" s="20" customFormat="1" ht="12" customHeight="1" x14ac:dyDescent="0.2"/>
    <row r="19" spans="1:17" s="20" customFormat="1" ht="12" customHeight="1" x14ac:dyDescent="0.2"/>
    <row r="20" spans="1:17" s="20" customFormat="1" ht="12" customHeight="1" x14ac:dyDescent="0.2"/>
    <row r="21" spans="1:17" s="20" customFormat="1" ht="12" customHeight="1" x14ac:dyDescent="0.2"/>
    <row r="22" spans="1:17" s="20" customFormat="1" ht="12" customHeight="1" x14ac:dyDescent="0.2"/>
    <row r="23" spans="1:17" s="20" customFormat="1" ht="12" customHeight="1" x14ac:dyDescent="0.2"/>
    <row r="24" spans="1:17" s="20" customFormat="1" ht="12" customHeight="1" x14ac:dyDescent="0.2"/>
    <row r="25" spans="1:17" s="20" customFormat="1" ht="12" customHeight="1" x14ac:dyDescent="0.2"/>
    <row r="26" spans="1:17" s="20" customFormat="1" ht="12" customHeight="1" x14ac:dyDescent="0.2"/>
    <row r="27" spans="1:17" s="20" customFormat="1" ht="12" customHeight="1" x14ac:dyDescent="0.2"/>
    <row r="28" spans="1:17" s="20" customFormat="1" ht="12" customHeight="1" x14ac:dyDescent="0.2"/>
    <row r="29" spans="1:17" s="20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17:H17 N17:Q17" formulaRange="1"/>
    <ignoredError sqref="I17:M17" formula="1" formulaRange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4CFEB-7E07-4FE4-AF6C-2504EFAD81DC}">
  <dimension ref="A1:Q33"/>
  <sheetViews>
    <sheetView showGridLines="0" zoomScale="130" zoomScaleNormal="130" workbookViewId="0">
      <selection activeCell="H1" sqref="H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198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59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287</v>
      </c>
      <c r="B5" s="107">
        <v>13</v>
      </c>
      <c r="C5" s="107">
        <v>9</v>
      </c>
      <c r="D5" s="107">
        <v>15</v>
      </c>
      <c r="E5" s="46">
        <f t="shared" ref="E5:E11" si="0">D5/C5-1</f>
        <v>0.66666666666666674</v>
      </c>
      <c r="F5" s="107">
        <v>34</v>
      </c>
      <c r="G5" s="107">
        <v>37</v>
      </c>
      <c r="H5" s="107">
        <v>41</v>
      </c>
      <c r="I5" s="46">
        <f t="shared" ref="I5:I11" si="1">H5/G5-1</f>
        <v>0.10810810810810811</v>
      </c>
      <c r="J5" s="45">
        <v>1377</v>
      </c>
      <c r="K5" s="107">
        <v>988</v>
      </c>
      <c r="L5" s="45">
        <v>1114</v>
      </c>
      <c r="M5" s="46">
        <f t="shared" ref="M5:M11" si="2">L5/K5-1</f>
        <v>0.12753036437246967</v>
      </c>
      <c r="N5" s="62">
        <f t="shared" ref="N5:P11" si="3">B5+F5+J5</f>
        <v>1424</v>
      </c>
      <c r="O5" s="45">
        <f t="shared" si="3"/>
        <v>1034</v>
      </c>
      <c r="P5" s="45">
        <f t="shared" si="3"/>
        <v>1170</v>
      </c>
      <c r="Q5" s="63">
        <f t="shared" ref="Q5:Q11" si="4">P5/O5-1</f>
        <v>0.13152804642166349</v>
      </c>
    </row>
    <row r="6" spans="1:17" s="20" customFormat="1" ht="12" customHeight="1" x14ac:dyDescent="0.2">
      <c r="A6" s="50" t="s">
        <v>288</v>
      </c>
      <c r="B6" s="107">
        <v>14</v>
      </c>
      <c r="C6" s="107">
        <v>7</v>
      </c>
      <c r="D6" s="107">
        <v>6</v>
      </c>
      <c r="E6" s="46">
        <f t="shared" si="0"/>
        <v>-0.1428571428571429</v>
      </c>
      <c r="F6" s="107">
        <v>53</v>
      </c>
      <c r="G6" s="107">
        <v>40</v>
      </c>
      <c r="H6" s="107">
        <v>52</v>
      </c>
      <c r="I6" s="46">
        <f t="shared" si="1"/>
        <v>0.30000000000000004</v>
      </c>
      <c r="J6" s="45">
        <v>1384</v>
      </c>
      <c r="K6" s="45">
        <v>1055</v>
      </c>
      <c r="L6" s="45">
        <v>1092</v>
      </c>
      <c r="M6" s="46">
        <f t="shared" si="2"/>
        <v>3.5071090047393394E-2</v>
      </c>
      <c r="N6" s="62">
        <f t="shared" si="3"/>
        <v>1451</v>
      </c>
      <c r="O6" s="45">
        <f t="shared" si="3"/>
        <v>1102</v>
      </c>
      <c r="P6" s="45">
        <f t="shared" si="3"/>
        <v>1150</v>
      </c>
      <c r="Q6" s="63">
        <f t="shared" si="4"/>
        <v>4.3557168784029043E-2</v>
      </c>
    </row>
    <row r="7" spans="1:17" s="20" customFormat="1" ht="12" customHeight="1" x14ac:dyDescent="0.2">
      <c r="A7" s="50" t="s">
        <v>289</v>
      </c>
      <c r="B7" s="107">
        <v>44</v>
      </c>
      <c r="C7" s="107">
        <v>6</v>
      </c>
      <c r="D7" s="107">
        <v>10</v>
      </c>
      <c r="E7" s="46">
        <f t="shared" si="0"/>
        <v>0.66666666666666674</v>
      </c>
      <c r="F7" s="107">
        <v>53</v>
      </c>
      <c r="G7" s="107">
        <v>33</v>
      </c>
      <c r="H7" s="107">
        <v>39</v>
      </c>
      <c r="I7" s="46">
        <f t="shared" si="1"/>
        <v>0.18181818181818188</v>
      </c>
      <c r="J7" s="45">
        <v>1355</v>
      </c>
      <c r="K7" s="107">
        <v>931</v>
      </c>
      <c r="L7" s="45">
        <v>1124</v>
      </c>
      <c r="M7" s="46">
        <f t="shared" si="2"/>
        <v>0.20730397422126745</v>
      </c>
      <c r="N7" s="62">
        <f t="shared" si="3"/>
        <v>1452</v>
      </c>
      <c r="O7" s="45">
        <f t="shared" si="3"/>
        <v>970</v>
      </c>
      <c r="P7" s="45">
        <f t="shared" si="3"/>
        <v>1173</v>
      </c>
      <c r="Q7" s="63">
        <f t="shared" si="4"/>
        <v>0.20927835051546384</v>
      </c>
    </row>
    <row r="8" spans="1:17" s="20" customFormat="1" ht="12" customHeight="1" x14ac:dyDescent="0.2">
      <c r="A8" s="50" t="s">
        <v>290</v>
      </c>
      <c r="B8" s="107">
        <v>8</v>
      </c>
      <c r="C8" s="107">
        <v>11</v>
      </c>
      <c r="D8" s="107">
        <v>5</v>
      </c>
      <c r="E8" s="46">
        <f t="shared" si="0"/>
        <v>-0.54545454545454541</v>
      </c>
      <c r="F8" s="107">
        <v>42</v>
      </c>
      <c r="G8" s="107">
        <v>49</v>
      </c>
      <c r="H8" s="107">
        <v>45</v>
      </c>
      <c r="I8" s="46">
        <f t="shared" si="1"/>
        <v>-8.1632653061224469E-2</v>
      </c>
      <c r="J8" s="45">
        <v>1376</v>
      </c>
      <c r="K8" s="107">
        <v>996</v>
      </c>
      <c r="L8" s="45">
        <v>1071</v>
      </c>
      <c r="M8" s="46">
        <f t="shared" si="2"/>
        <v>7.5301204819277157E-2</v>
      </c>
      <c r="N8" s="62">
        <f t="shared" si="3"/>
        <v>1426</v>
      </c>
      <c r="O8" s="45">
        <f t="shared" si="3"/>
        <v>1056</v>
      </c>
      <c r="P8" s="45">
        <f t="shared" si="3"/>
        <v>1121</v>
      </c>
      <c r="Q8" s="63">
        <f t="shared" si="4"/>
        <v>6.1553030303030276E-2</v>
      </c>
    </row>
    <row r="9" spans="1:17" s="20" customFormat="1" ht="12" customHeight="1" x14ac:dyDescent="0.2">
      <c r="A9" s="50" t="s">
        <v>291</v>
      </c>
      <c r="B9" s="107">
        <v>15</v>
      </c>
      <c r="C9" s="107">
        <v>16</v>
      </c>
      <c r="D9" s="107">
        <v>19</v>
      </c>
      <c r="E9" s="46">
        <f t="shared" si="0"/>
        <v>0.1875</v>
      </c>
      <c r="F9" s="107">
        <v>56</v>
      </c>
      <c r="G9" s="107">
        <v>49</v>
      </c>
      <c r="H9" s="107">
        <v>59</v>
      </c>
      <c r="I9" s="46">
        <f t="shared" si="1"/>
        <v>0.20408163265306123</v>
      </c>
      <c r="J9" s="45">
        <v>1490</v>
      </c>
      <c r="K9" s="45">
        <v>1147</v>
      </c>
      <c r="L9" s="45">
        <v>1273</v>
      </c>
      <c r="M9" s="46">
        <f t="shared" si="2"/>
        <v>0.1098517872711422</v>
      </c>
      <c r="N9" s="62">
        <f t="shared" si="3"/>
        <v>1561</v>
      </c>
      <c r="O9" s="45">
        <f t="shared" si="3"/>
        <v>1212</v>
      </c>
      <c r="P9" s="45">
        <f t="shared" si="3"/>
        <v>1351</v>
      </c>
      <c r="Q9" s="63">
        <f t="shared" si="4"/>
        <v>0.11468646864686471</v>
      </c>
    </row>
    <row r="10" spans="1:17" s="20" customFormat="1" ht="12" customHeight="1" x14ac:dyDescent="0.2">
      <c r="A10" s="50" t="s">
        <v>53</v>
      </c>
      <c r="B10" s="107">
        <v>21</v>
      </c>
      <c r="C10" s="107">
        <v>14</v>
      </c>
      <c r="D10" s="107">
        <v>18</v>
      </c>
      <c r="E10" s="46">
        <f t="shared" si="0"/>
        <v>0.28571428571428581</v>
      </c>
      <c r="F10" s="107">
        <v>79</v>
      </c>
      <c r="G10" s="107">
        <v>77</v>
      </c>
      <c r="H10" s="107">
        <v>85</v>
      </c>
      <c r="I10" s="46">
        <f t="shared" si="1"/>
        <v>0.10389610389610393</v>
      </c>
      <c r="J10" s="45">
        <v>1803</v>
      </c>
      <c r="K10" s="45">
        <v>1243</v>
      </c>
      <c r="L10" s="45">
        <v>1447</v>
      </c>
      <c r="M10" s="46">
        <f t="shared" si="2"/>
        <v>0.16411906677393406</v>
      </c>
      <c r="N10" s="62">
        <f t="shared" si="3"/>
        <v>1903</v>
      </c>
      <c r="O10" s="45">
        <f t="shared" si="3"/>
        <v>1334</v>
      </c>
      <c r="P10" s="45">
        <f t="shared" si="3"/>
        <v>1550</v>
      </c>
      <c r="Q10" s="63">
        <f t="shared" si="4"/>
        <v>0.16191904047976013</v>
      </c>
    </row>
    <row r="11" spans="1:17" s="20" customFormat="1" ht="12" customHeight="1" x14ac:dyDescent="0.2">
      <c r="A11" s="50" t="s">
        <v>54</v>
      </c>
      <c r="B11" s="107">
        <v>30</v>
      </c>
      <c r="C11" s="107">
        <v>20</v>
      </c>
      <c r="D11" s="107">
        <v>34</v>
      </c>
      <c r="E11" s="46">
        <f t="shared" si="0"/>
        <v>0.7</v>
      </c>
      <c r="F11" s="107">
        <v>101</v>
      </c>
      <c r="G11" s="107">
        <v>79</v>
      </c>
      <c r="H11" s="107">
        <v>93</v>
      </c>
      <c r="I11" s="46">
        <f t="shared" si="1"/>
        <v>0.17721518987341778</v>
      </c>
      <c r="J11" s="45">
        <v>1882</v>
      </c>
      <c r="K11" s="45">
        <v>1357</v>
      </c>
      <c r="L11" s="45">
        <v>1452</v>
      </c>
      <c r="M11" s="46">
        <f t="shared" si="2"/>
        <v>7.0007369196757541E-2</v>
      </c>
      <c r="N11" s="62">
        <f t="shared" si="3"/>
        <v>2013</v>
      </c>
      <c r="O11" s="45">
        <f t="shared" si="3"/>
        <v>1456</v>
      </c>
      <c r="P11" s="45">
        <f t="shared" si="3"/>
        <v>1579</v>
      </c>
      <c r="Q11" s="63">
        <f t="shared" si="4"/>
        <v>8.44780219780219E-2</v>
      </c>
    </row>
    <row r="12" spans="1:17" s="20" customFormat="1" ht="12" customHeight="1" x14ac:dyDescent="0.2">
      <c r="A12" s="54" t="s">
        <v>0</v>
      </c>
      <c r="B12" s="55">
        <f>SUM(B5:B11)</f>
        <v>145</v>
      </c>
      <c r="C12" s="56">
        <f t="shared" ref="C12:D12" si="5">SUM(C5:C11)</f>
        <v>83</v>
      </c>
      <c r="D12" s="56">
        <f t="shared" si="5"/>
        <v>107</v>
      </c>
      <c r="E12" s="57">
        <f>D12/C12-1</f>
        <v>0.28915662650602414</v>
      </c>
      <c r="F12" s="55">
        <f t="shared" ref="F12:H12" si="6">SUM(F5:F11)</f>
        <v>418</v>
      </c>
      <c r="G12" s="56">
        <f t="shared" si="6"/>
        <v>364</v>
      </c>
      <c r="H12" s="56">
        <f t="shared" si="6"/>
        <v>414</v>
      </c>
      <c r="I12" s="57">
        <f>H12/G12-1</f>
        <v>0.13736263736263732</v>
      </c>
      <c r="J12" s="55">
        <f t="shared" ref="J12:L12" si="7">SUM(J5:J11)</f>
        <v>10667</v>
      </c>
      <c r="K12" s="56">
        <f t="shared" si="7"/>
        <v>7717</v>
      </c>
      <c r="L12" s="56">
        <f t="shared" si="7"/>
        <v>8573</v>
      </c>
      <c r="M12" s="57">
        <f>L12/K12-1</f>
        <v>0.11092393417131019</v>
      </c>
      <c r="N12" s="55">
        <f t="shared" ref="N12:P12" si="8">SUM(N5:N11)</f>
        <v>11230</v>
      </c>
      <c r="O12" s="56">
        <f t="shared" si="8"/>
        <v>8164</v>
      </c>
      <c r="P12" s="56">
        <f t="shared" si="8"/>
        <v>9094</v>
      </c>
      <c r="Q12" s="64">
        <f>P12/O12-1</f>
        <v>0.11391474767270937</v>
      </c>
    </row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12:H12 N12:R12" formulaRange="1"/>
    <ignoredError sqref="I12:M12" formula="1" formulaRange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2063-929D-4317-8F1D-539166E41EE3}">
  <dimension ref="A1:Q33"/>
  <sheetViews>
    <sheetView showGridLines="0" zoomScale="130" zoomScaleNormal="130" workbookViewId="0">
      <selection activeCell="I1" sqref="I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199</v>
      </c>
      <c r="B1" s="12"/>
      <c r="C1" s="12"/>
      <c r="D1" s="12"/>
      <c r="E1" s="12"/>
      <c r="F1" s="12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60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229</v>
      </c>
      <c r="B5" s="107">
        <v>9</v>
      </c>
      <c r="C5" s="107">
        <v>9</v>
      </c>
      <c r="D5" s="107">
        <v>12</v>
      </c>
      <c r="E5" s="46">
        <f t="shared" ref="E5:E12" si="0">D5/C5-1</f>
        <v>0.33333333333333326</v>
      </c>
      <c r="F5" s="107">
        <v>40</v>
      </c>
      <c r="G5" s="107">
        <v>37</v>
      </c>
      <c r="H5" s="107">
        <v>26</v>
      </c>
      <c r="I5" s="46">
        <f t="shared" ref="I5:I12" si="1">H5/G5-1</f>
        <v>-0.29729729729729726</v>
      </c>
      <c r="J5" s="107">
        <v>512</v>
      </c>
      <c r="K5" s="107">
        <v>391</v>
      </c>
      <c r="L5" s="107">
        <v>425</v>
      </c>
      <c r="M5" s="46">
        <f t="shared" ref="M5:M12" si="2">L5/K5-1</f>
        <v>8.6956521739130377E-2</v>
      </c>
      <c r="N5" s="62">
        <f t="shared" ref="N5:P12" si="3">B5+F5+J5</f>
        <v>561</v>
      </c>
      <c r="O5" s="45">
        <f t="shared" si="3"/>
        <v>437</v>
      </c>
      <c r="P5" s="45">
        <f t="shared" si="3"/>
        <v>463</v>
      </c>
      <c r="Q5" s="63">
        <f t="shared" ref="Q5:Q12" si="4">P5/O5-1</f>
        <v>5.9496567505720854E-2</v>
      </c>
    </row>
    <row r="6" spans="1:17" s="20" customFormat="1" ht="12" customHeight="1" x14ac:dyDescent="0.2">
      <c r="A6" s="50" t="s">
        <v>230</v>
      </c>
      <c r="B6" s="107">
        <v>8</v>
      </c>
      <c r="C6" s="107">
        <v>5</v>
      </c>
      <c r="D6" s="107">
        <v>12</v>
      </c>
      <c r="E6" s="46">
        <f t="shared" si="0"/>
        <v>1.4</v>
      </c>
      <c r="F6" s="107">
        <v>27</v>
      </c>
      <c r="G6" s="107">
        <v>25</v>
      </c>
      <c r="H6" s="107">
        <v>34</v>
      </c>
      <c r="I6" s="46">
        <f t="shared" si="1"/>
        <v>0.3600000000000001</v>
      </c>
      <c r="J6" s="107">
        <v>295</v>
      </c>
      <c r="K6" s="107">
        <v>198</v>
      </c>
      <c r="L6" s="107">
        <v>262</v>
      </c>
      <c r="M6" s="46">
        <f t="shared" si="2"/>
        <v>0.32323232323232332</v>
      </c>
      <c r="N6" s="62">
        <f t="shared" si="3"/>
        <v>330</v>
      </c>
      <c r="O6" s="45">
        <f t="shared" si="3"/>
        <v>228</v>
      </c>
      <c r="P6" s="45">
        <f t="shared" si="3"/>
        <v>308</v>
      </c>
      <c r="Q6" s="63">
        <f t="shared" si="4"/>
        <v>0.35087719298245612</v>
      </c>
    </row>
    <row r="7" spans="1:17" s="20" customFormat="1" ht="12" customHeight="1" x14ac:dyDescent="0.2">
      <c r="A7" s="50" t="s">
        <v>231</v>
      </c>
      <c r="B7" s="107">
        <v>10</v>
      </c>
      <c r="C7" s="107">
        <v>6</v>
      </c>
      <c r="D7" s="107">
        <v>20</v>
      </c>
      <c r="E7" s="46">
        <f t="shared" si="0"/>
        <v>2.3333333333333335</v>
      </c>
      <c r="F7" s="107">
        <v>35</v>
      </c>
      <c r="G7" s="107">
        <v>46</v>
      </c>
      <c r="H7" s="107">
        <v>43</v>
      </c>
      <c r="I7" s="46">
        <f t="shared" si="1"/>
        <v>-6.5217391304347783E-2</v>
      </c>
      <c r="J7" s="45">
        <v>1042</v>
      </c>
      <c r="K7" s="107">
        <v>733</v>
      </c>
      <c r="L7" s="107">
        <v>827</v>
      </c>
      <c r="M7" s="46">
        <f t="shared" si="2"/>
        <v>0.12824010914051831</v>
      </c>
      <c r="N7" s="62">
        <f t="shared" si="3"/>
        <v>1087</v>
      </c>
      <c r="O7" s="45">
        <f t="shared" si="3"/>
        <v>785</v>
      </c>
      <c r="P7" s="45">
        <f t="shared" si="3"/>
        <v>890</v>
      </c>
      <c r="Q7" s="63">
        <f t="shared" si="4"/>
        <v>0.13375796178343946</v>
      </c>
    </row>
    <row r="8" spans="1:17" s="20" customFormat="1" ht="12" customHeight="1" x14ac:dyDescent="0.2">
      <c r="A8" s="50" t="s">
        <v>232</v>
      </c>
      <c r="B8" s="107">
        <v>15</v>
      </c>
      <c r="C8" s="107">
        <v>15</v>
      </c>
      <c r="D8" s="107">
        <v>11</v>
      </c>
      <c r="E8" s="46">
        <f t="shared" si="0"/>
        <v>-0.26666666666666672</v>
      </c>
      <c r="F8" s="107">
        <v>35</v>
      </c>
      <c r="G8" s="107">
        <v>37</v>
      </c>
      <c r="H8" s="107">
        <v>42</v>
      </c>
      <c r="I8" s="46">
        <f t="shared" si="1"/>
        <v>0.13513513513513509</v>
      </c>
      <c r="J8" s="45">
        <v>1424</v>
      </c>
      <c r="K8" s="45">
        <v>1080</v>
      </c>
      <c r="L8" s="45">
        <v>1135</v>
      </c>
      <c r="M8" s="46">
        <f t="shared" si="2"/>
        <v>5.0925925925925819E-2</v>
      </c>
      <c r="N8" s="62">
        <f t="shared" si="3"/>
        <v>1474</v>
      </c>
      <c r="O8" s="45">
        <f t="shared" si="3"/>
        <v>1132</v>
      </c>
      <c r="P8" s="45">
        <f t="shared" si="3"/>
        <v>1188</v>
      </c>
      <c r="Q8" s="63">
        <f t="shared" si="4"/>
        <v>4.9469964664310861E-2</v>
      </c>
    </row>
    <row r="9" spans="1:17" s="20" customFormat="1" ht="12" customHeight="1" x14ac:dyDescent="0.2">
      <c r="A9" s="50" t="s">
        <v>233</v>
      </c>
      <c r="B9" s="107">
        <v>14</v>
      </c>
      <c r="C9" s="107">
        <v>13</v>
      </c>
      <c r="D9" s="107">
        <v>17</v>
      </c>
      <c r="E9" s="46">
        <f t="shared" si="0"/>
        <v>0.30769230769230771</v>
      </c>
      <c r="F9" s="107">
        <v>54</v>
      </c>
      <c r="G9" s="107">
        <v>29</v>
      </c>
      <c r="H9" s="107">
        <v>51</v>
      </c>
      <c r="I9" s="46">
        <f t="shared" si="1"/>
        <v>0.75862068965517238</v>
      </c>
      <c r="J9" s="45">
        <v>1809</v>
      </c>
      <c r="K9" s="45">
        <v>1266</v>
      </c>
      <c r="L9" s="45">
        <v>1434</v>
      </c>
      <c r="M9" s="46">
        <f t="shared" si="2"/>
        <v>0.13270142180094791</v>
      </c>
      <c r="N9" s="62">
        <f t="shared" si="3"/>
        <v>1877</v>
      </c>
      <c r="O9" s="45">
        <f t="shared" si="3"/>
        <v>1308</v>
      </c>
      <c r="P9" s="45">
        <f t="shared" si="3"/>
        <v>1502</v>
      </c>
      <c r="Q9" s="63">
        <f t="shared" si="4"/>
        <v>0.14831804281345562</v>
      </c>
    </row>
    <row r="10" spans="1:17" s="20" customFormat="1" ht="12" customHeight="1" x14ac:dyDescent="0.2">
      <c r="A10" s="50" t="s">
        <v>234</v>
      </c>
      <c r="B10" s="107">
        <v>31</v>
      </c>
      <c r="C10" s="107">
        <v>13</v>
      </c>
      <c r="D10" s="107">
        <v>20</v>
      </c>
      <c r="E10" s="46">
        <f t="shared" si="0"/>
        <v>0.53846153846153855</v>
      </c>
      <c r="F10" s="107">
        <v>87</v>
      </c>
      <c r="G10" s="107">
        <v>80</v>
      </c>
      <c r="H10" s="107">
        <v>89</v>
      </c>
      <c r="I10" s="46">
        <f t="shared" si="1"/>
        <v>0.11250000000000004</v>
      </c>
      <c r="J10" s="45">
        <v>2509</v>
      </c>
      <c r="K10" s="45">
        <v>1772</v>
      </c>
      <c r="L10" s="45">
        <v>1907</v>
      </c>
      <c r="M10" s="46">
        <f t="shared" si="2"/>
        <v>7.6185101580135361E-2</v>
      </c>
      <c r="N10" s="62">
        <f t="shared" si="3"/>
        <v>2627</v>
      </c>
      <c r="O10" s="45">
        <f t="shared" si="3"/>
        <v>1865</v>
      </c>
      <c r="P10" s="45">
        <f t="shared" si="3"/>
        <v>2016</v>
      </c>
      <c r="Q10" s="63">
        <f t="shared" si="4"/>
        <v>8.0965147453083031E-2</v>
      </c>
    </row>
    <row r="11" spans="1:17" s="20" customFormat="1" ht="12" customHeight="1" x14ac:dyDescent="0.2">
      <c r="A11" s="50" t="s">
        <v>235</v>
      </c>
      <c r="B11" s="107">
        <v>45</v>
      </c>
      <c r="C11" s="107">
        <v>11</v>
      </c>
      <c r="D11" s="107">
        <v>9</v>
      </c>
      <c r="E11" s="46">
        <f t="shared" si="0"/>
        <v>-0.18181818181818177</v>
      </c>
      <c r="F11" s="107">
        <v>78</v>
      </c>
      <c r="G11" s="107">
        <v>76</v>
      </c>
      <c r="H11" s="107">
        <v>88</v>
      </c>
      <c r="I11" s="46">
        <f t="shared" si="1"/>
        <v>0.15789473684210531</v>
      </c>
      <c r="J11" s="45">
        <v>2091</v>
      </c>
      <c r="K11" s="45">
        <v>1539</v>
      </c>
      <c r="L11" s="45">
        <v>1769</v>
      </c>
      <c r="M11" s="46">
        <f t="shared" si="2"/>
        <v>0.14944769330734253</v>
      </c>
      <c r="N11" s="62">
        <f t="shared" si="3"/>
        <v>2214</v>
      </c>
      <c r="O11" s="45">
        <f t="shared" si="3"/>
        <v>1626</v>
      </c>
      <c r="P11" s="45">
        <f t="shared" si="3"/>
        <v>1866</v>
      </c>
      <c r="Q11" s="63">
        <f t="shared" si="4"/>
        <v>0.14760147601476015</v>
      </c>
    </row>
    <row r="12" spans="1:17" s="20" customFormat="1" ht="12" customHeight="1" x14ac:dyDescent="0.2">
      <c r="A12" s="50" t="s">
        <v>236</v>
      </c>
      <c r="B12" s="107">
        <v>13</v>
      </c>
      <c r="C12" s="107">
        <v>11</v>
      </c>
      <c r="D12" s="107">
        <v>6</v>
      </c>
      <c r="E12" s="46">
        <f t="shared" si="0"/>
        <v>-0.45454545454545459</v>
      </c>
      <c r="F12" s="107">
        <v>62</v>
      </c>
      <c r="G12" s="107">
        <v>34</v>
      </c>
      <c r="H12" s="107">
        <v>41</v>
      </c>
      <c r="I12" s="46">
        <f t="shared" si="1"/>
        <v>0.20588235294117641</v>
      </c>
      <c r="J12" s="107">
        <v>985</v>
      </c>
      <c r="K12" s="107">
        <v>738</v>
      </c>
      <c r="L12" s="107">
        <v>814</v>
      </c>
      <c r="M12" s="46">
        <f t="shared" si="2"/>
        <v>0.102981029810298</v>
      </c>
      <c r="N12" s="62">
        <f t="shared" si="3"/>
        <v>1060</v>
      </c>
      <c r="O12" s="45">
        <f t="shared" si="3"/>
        <v>783</v>
      </c>
      <c r="P12" s="45">
        <f t="shared" si="3"/>
        <v>861</v>
      </c>
      <c r="Q12" s="63">
        <f t="shared" si="4"/>
        <v>9.9616858237547845E-2</v>
      </c>
    </row>
    <row r="13" spans="1:17" s="20" customFormat="1" ht="12" customHeight="1" x14ac:dyDescent="0.2">
      <c r="A13" s="54" t="s">
        <v>0</v>
      </c>
      <c r="B13" s="55">
        <f>SUM(B5:B12)</f>
        <v>145</v>
      </c>
      <c r="C13" s="56">
        <f t="shared" ref="C13:D13" si="5">SUM(C5:C12)</f>
        <v>83</v>
      </c>
      <c r="D13" s="56">
        <f t="shared" si="5"/>
        <v>107</v>
      </c>
      <c r="E13" s="57">
        <f>D13/C13-1</f>
        <v>0.28915662650602414</v>
      </c>
      <c r="F13" s="55">
        <f t="shared" ref="F13:H13" si="6">SUM(F5:F12)</f>
        <v>418</v>
      </c>
      <c r="G13" s="56">
        <f t="shared" si="6"/>
        <v>364</v>
      </c>
      <c r="H13" s="56">
        <f t="shared" si="6"/>
        <v>414</v>
      </c>
      <c r="I13" s="57">
        <f>H13/G13-1</f>
        <v>0.13736263736263732</v>
      </c>
      <c r="J13" s="55">
        <f t="shared" ref="J13:L13" si="7">SUM(J5:J12)</f>
        <v>10667</v>
      </c>
      <c r="K13" s="56">
        <f t="shared" si="7"/>
        <v>7717</v>
      </c>
      <c r="L13" s="56">
        <f t="shared" si="7"/>
        <v>8573</v>
      </c>
      <c r="M13" s="57">
        <f>L13/K13-1</f>
        <v>0.11092393417131019</v>
      </c>
      <c r="N13" s="55">
        <f t="shared" ref="N13:P13" si="8">SUM(N5:N12)</f>
        <v>11230</v>
      </c>
      <c r="O13" s="56">
        <f t="shared" si="8"/>
        <v>8164</v>
      </c>
      <c r="P13" s="56">
        <f t="shared" si="8"/>
        <v>9094</v>
      </c>
      <c r="Q13" s="64">
        <f>P13/O13-1</f>
        <v>0.11391474767270937</v>
      </c>
    </row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5" orientation="portrait" r:id="rId1"/>
  <ignoredErrors>
    <ignoredError sqref="B13:H13 N13:Q13" formulaRange="1"/>
    <ignoredError sqref="I13:M13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F657E-E59E-4ADF-9204-E33A84FD7C4F}">
  <dimension ref="A1:Q33"/>
  <sheetViews>
    <sheetView showGridLines="0" showRuler="0" zoomScale="130" zoomScaleNormal="130" zoomScaleSheetLayoutView="100" workbookViewId="0">
      <selection activeCell="H1" sqref="H1"/>
    </sheetView>
  </sheetViews>
  <sheetFormatPr defaultColWidth="7.88671875" defaultRowHeight="13.2" x14ac:dyDescent="0.25"/>
  <cols>
    <col min="1" max="1" width="15.6640625" style="3" customWidth="1"/>
    <col min="2" max="24" width="5.6640625" style="3" customWidth="1"/>
    <col min="25" max="16384" width="7.88671875" style="3"/>
  </cols>
  <sheetData>
    <row r="1" spans="1:17" ht="19.95" customHeight="1" x14ac:dyDescent="0.25">
      <c r="A1" s="26" t="s">
        <v>350</v>
      </c>
      <c r="B1" s="11"/>
      <c r="C1" s="11"/>
      <c r="D1" s="11"/>
      <c r="E1" s="11"/>
      <c r="F1" s="11"/>
    </row>
    <row r="2" spans="1:17" s="79" customFormat="1" ht="25.2" customHeight="1" thickBot="1" x14ac:dyDescent="0.25">
      <c r="A2" s="77"/>
      <c r="B2" s="78"/>
      <c r="C2" s="78"/>
      <c r="D2" s="78"/>
      <c r="E2" s="78"/>
      <c r="F2" s="78"/>
    </row>
    <row r="3" spans="1:17" s="79" customFormat="1" ht="13.95" customHeight="1" thickBot="1" x14ac:dyDescent="0.25">
      <c r="A3" s="175" t="s">
        <v>59</v>
      </c>
      <c r="B3" s="176" t="s">
        <v>49</v>
      </c>
      <c r="C3" s="176"/>
      <c r="D3" s="176"/>
      <c r="E3" s="177"/>
      <c r="F3" s="178" t="s">
        <v>50</v>
      </c>
      <c r="G3" s="176"/>
      <c r="H3" s="176"/>
      <c r="I3" s="177"/>
      <c r="J3" s="178" t="s">
        <v>51</v>
      </c>
      <c r="K3" s="176"/>
      <c r="L3" s="176"/>
      <c r="M3" s="177"/>
      <c r="N3" s="178" t="s">
        <v>52</v>
      </c>
      <c r="O3" s="176"/>
      <c r="P3" s="176"/>
      <c r="Q3" s="176"/>
    </row>
    <row r="4" spans="1:17" s="79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41">
        <v>2019</v>
      </c>
      <c r="G4" s="39">
        <v>2021</v>
      </c>
      <c r="H4" s="39">
        <v>2022</v>
      </c>
      <c r="I4" s="42" t="s">
        <v>330</v>
      </c>
      <c r="J4" s="41">
        <v>2019</v>
      </c>
      <c r="K4" s="39">
        <v>2021</v>
      </c>
      <c r="L4" s="39">
        <v>2022</v>
      </c>
      <c r="M4" s="42" t="s">
        <v>330</v>
      </c>
      <c r="N4" s="41">
        <v>2019</v>
      </c>
      <c r="O4" s="39">
        <v>2021</v>
      </c>
      <c r="P4" s="39">
        <v>2022</v>
      </c>
      <c r="Q4" s="61" t="s">
        <v>330</v>
      </c>
    </row>
    <row r="5" spans="1:17" s="79" customFormat="1" ht="12" customHeight="1" x14ac:dyDescent="0.2">
      <c r="A5" s="50" t="s">
        <v>287</v>
      </c>
      <c r="B5" s="45">
        <v>5279</v>
      </c>
      <c r="C5" s="45">
        <v>4433</v>
      </c>
      <c r="D5" s="45">
        <v>4953</v>
      </c>
      <c r="E5" s="46">
        <f t="shared" ref="E5:E11" si="0">D5/C5-1</f>
        <v>0.11730205278592365</v>
      </c>
      <c r="F5" s="107">
        <v>91</v>
      </c>
      <c r="G5" s="107">
        <v>69</v>
      </c>
      <c r="H5" s="107">
        <v>86</v>
      </c>
      <c r="I5" s="46">
        <f t="shared" ref="I5:I11" si="1">H5/G5-1</f>
        <v>0.24637681159420288</v>
      </c>
      <c r="J5" s="107">
        <v>255</v>
      </c>
      <c r="K5" s="107">
        <v>259</v>
      </c>
      <c r="L5" s="107">
        <v>258</v>
      </c>
      <c r="M5" s="46">
        <f t="shared" ref="M5:M11" si="2">L5/K5-1</f>
        <v>-3.8610038610038533E-3</v>
      </c>
      <c r="N5" s="45">
        <v>6330</v>
      </c>
      <c r="O5" s="45">
        <v>5123</v>
      </c>
      <c r="P5" s="45">
        <v>5766</v>
      </c>
      <c r="Q5" s="63">
        <f t="shared" ref="Q5:Q11" si="3">P5/O5-1</f>
        <v>0.12551239508100731</v>
      </c>
    </row>
    <row r="6" spans="1:17" s="79" customFormat="1" ht="12" customHeight="1" x14ac:dyDescent="0.2">
      <c r="A6" s="50" t="s">
        <v>288</v>
      </c>
      <c r="B6" s="45">
        <v>5388</v>
      </c>
      <c r="C6" s="45">
        <v>4463</v>
      </c>
      <c r="D6" s="45">
        <v>4847</v>
      </c>
      <c r="E6" s="46">
        <f t="shared" si="0"/>
        <v>8.6040779744566365E-2</v>
      </c>
      <c r="F6" s="107">
        <v>84</v>
      </c>
      <c r="G6" s="107">
        <v>73</v>
      </c>
      <c r="H6" s="107">
        <v>68</v>
      </c>
      <c r="I6" s="46">
        <f t="shared" si="1"/>
        <v>-6.8493150684931559E-2</v>
      </c>
      <c r="J6" s="107">
        <v>326</v>
      </c>
      <c r="K6" s="107">
        <v>283</v>
      </c>
      <c r="L6" s="107">
        <v>293</v>
      </c>
      <c r="M6" s="46">
        <f t="shared" si="2"/>
        <v>3.5335689045936425E-2</v>
      </c>
      <c r="N6" s="45">
        <v>6452</v>
      </c>
      <c r="O6" s="45">
        <v>5195</v>
      </c>
      <c r="P6" s="45">
        <v>5627</v>
      </c>
      <c r="Q6" s="63">
        <f t="shared" si="3"/>
        <v>8.315688161693946E-2</v>
      </c>
    </row>
    <row r="7" spans="1:17" s="79" customFormat="1" ht="12" customHeight="1" x14ac:dyDescent="0.2">
      <c r="A7" s="50" t="s">
        <v>289</v>
      </c>
      <c r="B7" s="45">
        <v>5333</v>
      </c>
      <c r="C7" s="45">
        <v>4484</v>
      </c>
      <c r="D7" s="45">
        <v>4944</v>
      </c>
      <c r="E7" s="46">
        <f t="shared" si="0"/>
        <v>0.10258697591436228</v>
      </c>
      <c r="F7" s="107">
        <v>98</v>
      </c>
      <c r="G7" s="107">
        <v>74</v>
      </c>
      <c r="H7" s="107">
        <v>67</v>
      </c>
      <c r="I7" s="46">
        <f t="shared" si="1"/>
        <v>-9.4594594594594628E-2</v>
      </c>
      <c r="J7" s="107">
        <v>284</v>
      </c>
      <c r="K7" s="107">
        <v>278</v>
      </c>
      <c r="L7" s="107">
        <v>290</v>
      </c>
      <c r="M7" s="46">
        <f t="shared" si="2"/>
        <v>4.3165467625899234E-2</v>
      </c>
      <c r="N7" s="45">
        <v>6384</v>
      </c>
      <c r="O7" s="45">
        <v>5176</v>
      </c>
      <c r="P7" s="45">
        <v>5782</v>
      </c>
      <c r="Q7" s="63">
        <f t="shared" si="3"/>
        <v>0.11707882534775882</v>
      </c>
    </row>
    <row r="8" spans="1:17" s="79" customFormat="1" ht="12" customHeight="1" x14ac:dyDescent="0.2">
      <c r="A8" s="50" t="s">
        <v>290</v>
      </c>
      <c r="B8" s="45">
        <v>5593</v>
      </c>
      <c r="C8" s="45">
        <v>4422</v>
      </c>
      <c r="D8" s="45">
        <v>4906</v>
      </c>
      <c r="E8" s="46">
        <f t="shared" si="0"/>
        <v>0.10945273631840791</v>
      </c>
      <c r="F8" s="107">
        <v>88</v>
      </c>
      <c r="G8" s="107">
        <v>72</v>
      </c>
      <c r="H8" s="107">
        <v>69</v>
      </c>
      <c r="I8" s="46">
        <f t="shared" si="1"/>
        <v>-4.166666666666663E-2</v>
      </c>
      <c r="J8" s="107">
        <v>303</v>
      </c>
      <c r="K8" s="107">
        <v>279</v>
      </c>
      <c r="L8" s="107">
        <v>277</v>
      </c>
      <c r="M8" s="46">
        <f t="shared" si="2"/>
        <v>-7.1684587813619638E-3</v>
      </c>
      <c r="N8" s="45">
        <v>6588</v>
      </c>
      <c r="O8" s="45">
        <v>5101</v>
      </c>
      <c r="P8" s="45">
        <v>5664</v>
      </c>
      <c r="Q8" s="63">
        <f t="shared" si="3"/>
        <v>0.1103705155851793</v>
      </c>
    </row>
    <row r="9" spans="1:17" s="79" customFormat="1" ht="12" customHeight="1" x14ac:dyDescent="0.2">
      <c r="A9" s="50" t="s">
        <v>291</v>
      </c>
      <c r="B9" s="45">
        <v>5789</v>
      </c>
      <c r="C9" s="45">
        <v>5006</v>
      </c>
      <c r="D9" s="45">
        <v>5434</v>
      </c>
      <c r="E9" s="46">
        <f t="shared" si="0"/>
        <v>8.5497403116260529E-2</v>
      </c>
      <c r="F9" s="107">
        <v>104</v>
      </c>
      <c r="G9" s="107">
        <v>94</v>
      </c>
      <c r="H9" s="107">
        <v>105</v>
      </c>
      <c r="I9" s="46">
        <f t="shared" si="1"/>
        <v>0.11702127659574457</v>
      </c>
      <c r="J9" s="107">
        <v>365</v>
      </c>
      <c r="K9" s="107">
        <v>347</v>
      </c>
      <c r="L9" s="107">
        <v>343</v>
      </c>
      <c r="M9" s="46">
        <f t="shared" si="2"/>
        <v>-1.1527377521613813E-2</v>
      </c>
      <c r="N9" s="45">
        <v>6901</v>
      </c>
      <c r="O9" s="45">
        <v>5790</v>
      </c>
      <c r="P9" s="45">
        <v>6306</v>
      </c>
      <c r="Q9" s="63">
        <f t="shared" si="3"/>
        <v>8.9119170984455875E-2</v>
      </c>
    </row>
    <row r="10" spans="1:17" s="79" customFormat="1" ht="12" customHeight="1" x14ac:dyDescent="0.2">
      <c r="A10" s="50" t="s">
        <v>53</v>
      </c>
      <c r="B10" s="45">
        <v>5274</v>
      </c>
      <c r="C10" s="45">
        <v>4113</v>
      </c>
      <c r="D10" s="45">
        <v>4879</v>
      </c>
      <c r="E10" s="46">
        <f t="shared" si="0"/>
        <v>0.1862387551665452</v>
      </c>
      <c r="F10" s="107">
        <v>108</v>
      </c>
      <c r="G10" s="107">
        <v>89</v>
      </c>
      <c r="H10" s="107">
        <v>105</v>
      </c>
      <c r="I10" s="46">
        <f t="shared" si="1"/>
        <v>0.1797752808988764</v>
      </c>
      <c r="J10" s="107">
        <v>441</v>
      </c>
      <c r="K10" s="107">
        <v>369</v>
      </c>
      <c r="L10" s="107">
        <v>424</v>
      </c>
      <c r="M10" s="46">
        <f t="shared" si="2"/>
        <v>0.14905149051490518</v>
      </c>
      <c r="N10" s="45">
        <v>6454</v>
      </c>
      <c r="O10" s="45">
        <v>4888</v>
      </c>
      <c r="P10" s="45">
        <v>5756</v>
      </c>
      <c r="Q10" s="63">
        <f t="shared" si="3"/>
        <v>0.17757774140752858</v>
      </c>
    </row>
    <row r="11" spans="1:17" s="79" customFormat="1" ht="12" customHeight="1" x14ac:dyDescent="0.2">
      <c r="A11" s="50" t="s">
        <v>54</v>
      </c>
      <c r="B11" s="45">
        <v>4595</v>
      </c>
      <c r="C11" s="45">
        <v>3770</v>
      </c>
      <c r="D11" s="45">
        <v>4313</v>
      </c>
      <c r="E11" s="46">
        <f t="shared" si="0"/>
        <v>0.1440318302387269</v>
      </c>
      <c r="F11" s="107">
        <v>115</v>
      </c>
      <c r="G11" s="107">
        <v>90</v>
      </c>
      <c r="H11" s="107">
        <v>118</v>
      </c>
      <c r="I11" s="46">
        <f t="shared" si="1"/>
        <v>0.31111111111111112</v>
      </c>
      <c r="J11" s="107">
        <v>409</v>
      </c>
      <c r="K11" s="107">
        <v>346</v>
      </c>
      <c r="L11" s="107">
        <v>417</v>
      </c>
      <c r="M11" s="46">
        <f t="shared" si="2"/>
        <v>0.2052023121387283</v>
      </c>
      <c r="N11" s="45">
        <v>5825</v>
      </c>
      <c r="O11" s="45">
        <v>4580</v>
      </c>
      <c r="P11" s="45">
        <v>5213</v>
      </c>
      <c r="Q11" s="63">
        <f t="shared" si="3"/>
        <v>0.13820960698689966</v>
      </c>
    </row>
    <row r="12" spans="1:17" s="79" customFormat="1" ht="12" customHeight="1" x14ac:dyDescent="0.2">
      <c r="A12" s="54" t="s">
        <v>0</v>
      </c>
      <c r="B12" s="55">
        <f>SUM(B5:B11)</f>
        <v>37251</v>
      </c>
      <c r="C12" s="56">
        <f t="shared" ref="C12:D12" si="4">SUM(C5:C11)</f>
        <v>30691</v>
      </c>
      <c r="D12" s="56">
        <f t="shared" si="4"/>
        <v>34276</v>
      </c>
      <c r="E12" s="57">
        <f>D12/C12-1</f>
        <v>0.11680948812355418</v>
      </c>
      <c r="F12" s="55">
        <f>SUM(F5:F11)</f>
        <v>688</v>
      </c>
      <c r="G12" s="56">
        <f t="shared" ref="G12:H12" si="5">SUM(G5:G11)</f>
        <v>561</v>
      </c>
      <c r="H12" s="56">
        <f t="shared" si="5"/>
        <v>618</v>
      </c>
      <c r="I12" s="57">
        <f>H12/G12-1</f>
        <v>0.10160427807486627</v>
      </c>
      <c r="J12" s="55">
        <f t="shared" ref="J12:L12" si="6">SUM(J5:J11)</f>
        <v>2383</v>
      </c>
      <c r="K12" s="56">
        <f t="shared" si="6"/>
        <v>2161</v>
      </c>
      <c r="L12" s="56">
        <f t="shared" si="6"/>
        <v>2302</v>
      </c>
      <c r="M12" s="57">
        <f>L12/K12-1</f>
        <v>6.5247570569180846E-2</v>
      </c>
      <c r="N12" s="55">
        <f t="shared" ref="N12:P12" si="7">SUM(N5:N11)</f>
        <v>44934</v>
      </c>
      <c r="O12" s="56">
        <f t="shared" si="7"/>
        <v>35853</v>
      </c>
      <c r="P12" s="56">
        <f t="shared" si="7"/>
        <v>40114</v>
      </c>
      <c r="Q12" s="64">
        <f>P12/O12-1</f>
        <v>0.11884640058014662</v>
      </c>
    </row>
    <row r="13" spans="1:17" s="79" customFormat="1" ht="12" customHeight="1" x14ac:dyDescent="0.2"/>
    <row r="14" spans="1:17" s="79" customFormat="1" ht="12" customHeight="1" x14ac:dyDescent="0.2"/>
    <row r="15" spans="1:17" s="79" customFormat="1" ht="12" customHeight="1" x14ac:dyDescent="0.2"/>
    <row r="16" spans="1:17" s="79" customFormat="1" ht="12" customHeight="1" x14ac:dyDescent="0.2"/>
    <row r="17" s="79" customFormat="1" ht="12" customHeight="1" x14ac:dyDescent="0.2"/>
    <row r="18" s="79" customFormat="1" ht="12" customHeight="1" x14ac:dyDescent="0.2"/>
    <row r="19" s="79" customFormat="1" ht="12" customHeight="1" x14ac:dyDescent="0.2"/>
    <row r="20" s="79" customFormat="1" ht="12" customHeight="1" x14ac:dyDescent="0.2"/>
    <row r="21" s="79" customFormat="1" ht="12" customHeight="1" x14ac:dyDescent="0.2"/>
    <row r="22" s="79" customFormat="1" ht="12" customHeight="1" x14ac:dyDescent="0.2"/>
    <row r="23" s="79" customFormat="1" ht="12" customHeight="1" x14ac:dyDescent="0.2"/>
    <row r="24" s="79" customFormat="1" ht="12" customHeight="1" x14ac:dyDescent="0.2"/>
    <row r="25" s="79" customFormat="1" ht="12" customHeight="1" x14ac:dyDescent="0.2"/>
    <row r="26" s="79" customFormat="1" ht="12" customHeight="1" x14ac:dyDescent="0.2"/>
    <row r="27" s="79" customFormat="1" ht="12" customHeight="1" x14ac:dyDescent="0.2"/>
    <row r="28" s="79" customFormat="1" ht="12" customHeight="1" x14ac:dyDescent="0.2"/>
    <row r="29" s="79" customFormat="1" ht="12" customHeight="1" x14ac:dyDescent="0.2"/>
    <row r="30" ht="12" customHeight="1" x14ac:dyDescent="0.25"/>
    <row r="31" ht="12" customHeight="1" x14ac:dyDescent="0.25"/>
    <row r="32" ht="12" customHeight="1" x14ac:dyDescent="0.25"/>
    <row r="33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97" fitToHeight="2" orientation="portrait" horizontalDpi="300" verticalDpi="300" r:id="rId1"/>
  <headerFooter scaleWithDoc="0" alignWithMargins="0"/>
  <ignoredErrors>
    <ignoredError sqref="B12:D12 F12:L12 N12:Q12" formulaRange="1"/>
    <ignoredError sqref="E12 M12" formula="1" formulaRange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A9C7-8E0B-44A8-B928-B17FBEE80E00}">
  <dimension ref="A1:Q33"/>
  <sheetViews>
    <sheetView showGridLines="0" zoomScale="130" zoomScaleNormal="130" workbookViewId="0">
      <selection activeCell="I1" sqref="I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200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161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63</v>
      </c>
      <c r="B5" s="107">
        <v>124</v>
      </c>
      <c r="C5" s="107">
        <v>67</v>
      </c>
      <c r="D5" s="107">
        <v>93</v>
      </c>
      <c r="E5" s="46">
        <f t="shared" ref="E5:E6" si="0">D5/C5-1</f>
        <v>0.38805970149253732</v>
      </c>
      <c r="F5" s="107">
        <v>344</v>
      </c>
      <c r="G5" s="107">
        <v>306</v>
      </c>
      <c r="H5" s="107">
        <v>364</v>
      </c>
      <c r="I5" s="46">
        <f t="shared" ref="I5:I10" si="1">H5/G5-1</f>
        <v>0.18954248366013071</v>
      </c>
      <c r="J5" s="45">
        <v>8376</v>
      </c>
      <c r="K5" s="45">
        <v>6434</v>
      </c>
      <c r="L5" s="45">
        <v>7068</v>
      </c>
      <c r="M5" s="46">
        <f t="shared" ref="M5:M12" si="2">L5/K5-1</f>
        <v>9.8539011501398877E-2</v>
      </c>
      <c r="N5" s="62">
        <f t="shared" ref="N5:P12" si="3">B5+F5+J5</f>
        <v>8844</v>
      </c>
      <c r="O5" s="45">
        <f t="shared" si="3"/>
        <v>6807</v>
      </c>
      <c r="P5" s="45">
        <f t="shared" si="3"/>
        <v>7525</v>
      </c>
      <c r="Q5" s="63">
        <f t="shared" ref="Q5:Q12" si="4">P5/O5-1</f>
        <v>0.10547965329807552</v>
      </c>
    </row>
    <row r="6" spans="1:17" s="20" customFormat="1" ht="12" customHeight="1" x14ac:dyDescent="0.2">
      <c r="A6" s="50" t="s">
        <v>64</v>
      </c>
      <c r="B6" s="107">
        <v>17</v>
      </c>
      <c r="C6" s="107">
        <v>16</v>
      </c>
      <c r="D6" s="107">
        <v>13</v>
      </c>
      <c r="E6" s="46">
        <f t="shared" si="0"/>
        <v>-0.1875</v>
      </c>
      <c r="F6" s="107">
        <v>64</v>
      </c>
      <c r="G6" s="107">
        <v>55</v>
      </c>
      <c r="H6" s="107">
        <v>45</v>
      </c>
      <c r="I6" s="46">
        <f t="shared" si="1"/>
        <v>-0.18181818181818177</v>
      </c>
      <c r="J6" s="45">
        <v>2149</v>
      </c>
      <c r="K6" s="45">
        <v>1195</v>
      </c>
      <c r="L6" s="45">
        <v>1422</v>
      </c>
      <c r="M6" s="46">
        <f t="shared" si="2"/>
        <v>0.18995815899581592</v>
      </c>
      <c r="N6" s="62">
        <f t="shared" si="3"/>
        <v>2230</v>
      </c>
      <c r="O6" s="45">
        <f t="shared" si="3"/>
        <v>1266</v>
      </c>
      <c r="P6" s="45">
        <f t="shared" si="3"/>
        <v>1480</v>
      </c>
      <c r="Q6" s="63">
        <f t="shared" si="4"/>
        <v>0.1690363349131121</v>
      </c>
    </row>
    <row r="7" spans="1:17" s="20" customFormat="1" ht="12" customHeight="1" x14ac:dyDescent="0.2">
      <c r="A7" s="50" t="s">
        <v>65</v>
      </c>
      <c r="B7" s="107">
        <v>1</v>
      </c>
      <c r="C7" s="107">
        <v>0</v>
      </c>
      <c r="D7" s="107">
        <v>0</v>
      </c>
      <c r="E7" s="46" t="s">
        <v>62</v>
      </c>
      <c r="F7" s="107">
        <v>8</v>
      </c>
      <c r="G7" s="107">
        <v>2</v>
      </c>
      <c r="H7" s="107">
        <v>4</v>
      </c>
      <c r="I7" s="46">
        <f t="shared" si="1"/>
        <v>1</v>
      </c>
      <c r="J7" s="107">
        <v>88</v>
      </c>
      <c r="K7" s="107">
        <v>59</v>
      </c>
      <c r="L7" s="107">
        <v>60</v>
      </c>
      <c r="M7" s="46">
        <f t="shared" si="2"/>
        <v>1.6949152542372836E-2</v>
      </c>
      <c r="N7" s="62">
        <f t="shared" si="3"/>
        <v>97</v>
      </c>
      <c r="O7" s="45">
        <f t="shared" si="3"/>
        <v>61</v>
      </c>
      <c r="P7" s="45">
        <f t="shared" si="3"/>
        <v>64</v>
      </c>
      <c r="Q7" s="63">
        <f t="shared" si="4"/>
        <v>4.9180327868852514E-2</v>
      </c>
    </row>
    <row r="8" spans="1:17" s="20" customFormat="1" ht="12" customHeight="1" x14ac:dyDescent="0.2">
      <c r="A8" s="50" t="s">
        <v>69</v>
      </c>
      <c r="B8" s="107">
        <v>1</v>
      </c>
      <c r="C8" s="107">
        <v>0</v>
      </c>
      <c r="D8" s="107">
        <v>0</v>
      </c>
      <c r="E8" s="46" t="s">
        <v>62</v>
      </c>
      <c r="F8" s="107">
        <v>0</v>
      </c>
      <c r="G8" s="107">
        <v>0</v>
      </c>
      <c r="H8" s="107">
        <v>0</v>
      </c>
      <c r="I8" s="46" t="s">
        <v>62</v>
      </c>
      <c r="J8" s="107">
        <v>27</v>
      </c>
      <c r="K8" s="107">
        <v>7</v>
      </c>
      <c r="L8" s="107">
        <v>5</v>
      </c>
      <c r="M8" s="46">
        <f t="shared" si="2"/>
        <v>-0.2857142857142857</v>
      </c>
      <c r="N8" s="62">
        <f t="shared" si="3"/>
        <v>28</v>
      </c>
      <c r="O8" s="45">
        <f t="shared" si="3"/>
        <v>7</v>
      </c>
      <c r="P8" s="45">
        <f t="shared" si="3"/>
        <v>5</v>
      </c>
      <c r="Q8" s="63">
        <f t="shared" si="4"/>
        <v>-0.2857142857142857</v>
      </c>
    </row>
    <row r="9" spans="1:17" s="20" customFormat="1" ht="12" customHeight="1" x14ac:dyDescent="0.2">
      <c r="A9" s="50" t="s">
        <v>68</v>
      </c>
      <c r="B9" s="107">
        <v>2</v>
      </c>
      <c r="C9" s="107">
        <v>0</v>
      </c>
      <c r="D9" s="107">
        <v>1</v>
      </c>
      <c r="E9" s="46" t="s">
        <v>62</v>
      </c>
      <c r="F9" s="107">
        <v>2</v>
      </c>
      <c r="G9" s="107">
        <v>0</v>
      </c>
      <c r="H9" s="107">
        <v>0</v>
      </c>
      <c r="I9" s="46" t="s">
        <v>62</v>
      </c>
      <c r="J9" s="107">
        <v>2</v>
      </c>
      <c r="K9" s="107">
        <v>0</v>
      </c>
      <c r="L9" s="107">
        <v>3</v>
      </c>
      <c r="M9" s="46" t="s">
        <v>62</v>
      </c>
      <c r="N9" s="62">
        <f t="shared" si="3"/>
        <v>6</v>
      </c>
      <c r="O9" s="45">
        <f t="shared" si="3"/>
        <v>0</v>
      </c>
      <c r="P9" s="45">
        <f t="shared" si="3"/>
        <v>4</v>
      </c>
      <c r="Q9" s="63" t="s">
        <v>62</v>
      </c>
    </row>
    <row r="10" spans="1:17" s="20" customFormat="1" ht="12" customHeight="1" x14ac:dyDescent="0.2">
      <c r="A10" s="50" t="s">
        <v>66</v>
      </c>
      <c r="B10" s="107">
        <v>0</v>
      </c>
      <c r="C10" s="107">
        <v>0</v>
      </c>
      <c r="D10" s="107">
        <v>0</v>
      </c>
      <c r="E10" s="46" t="s">
        <v>62</v>
      </c>
      <c r="F10" s="107">
        <v>0</v>
      </c>
      <c r="G10" s="107">
        <v>1</v>
      </c>
      <c r="H10" s="107">
        <v>1</v>
      </c>
      <c r="I10" s="46">
        <f t="shared" si="1"/>
        <v>0</v>
      </c>
      <c r="J10" s="107">
        <v>6</v>
      </c>
      <c r="K10" s="107">
        <v>8</v>
      </c>
      <c r="L10" s="107">
        <v>4</v>
      </c>
      <c r="M10" s="46">
        <f t="shared" si="2"/>
        <v>-0.5</v>
      </c>
      <c r="N10" s="62">
        <f t="shared" si="3"/>
        <v>6</v>
      </c>
      <c r="O10" s="45">
        <f t="shared" si="3"/>
        <v>9</v>
      </c>
      <c r="P10" s="45">
        <f t="shared" si="3"/>
        <v>5</v>
      </c>
      <c r="Q10" s="63">
        <f t="shared" si="4"/>
        <v>-0.44444444444444442</v>
      </c>
    </row>
    <row r="11" spans="1:17" s="20" customFormat="1" ht="12" customHeight="1" x14ac:dyDescent="0.2">
      <c r="A11" s="50" t="s">
        <v>67</v>
      </c>
      <c r="B11" s="107">
        <v>0</v>
      </c>
      <c r="C11" s="107">
        <v>0</v>
      </c>
      <c r="D11" s="107">
        <v>0</v>
      </c>
      <c r="E11" s="46" t="s">
        <v>62</v>
      </c>
      <c r="F11" s="107">
        <v>0</v>
      </c>
      <c r="G11" s="107">
        <v>0</v>
      </c>
      <c r="H11" s="107">
        <v>0</v>
      </c>
      <c r="I11" s="46" t="s">
        <v>62</v>
      </c>
      <c r="J11" s="107">
        <v>6</v>
      </c>
      <c r="K11" s="107">
        <v>6</v>
      </c>
      <c r="L11" s="107">
        <v>2</v>
      </c>
      <c r="M11" s="46">
        <f t="shared" si="2"/>
        <v>-0.66666666666666674</v>
      </c>
      <c r="N11" s="62">
        <f t="shared" si="3"/>
        <v>6</v>
      </c>
      <c r="O11" s="45">
        <f t="shared" si="3"/>
        <v>6</v>
      </c>
      <c r="P11" s="45">
        <f t="shared" si="3"/>
        <v>2</v>
      </c>
      <c r="Q11" s="63">
        <f t="shared" si="4"/>
        <v>-0.66666666666666674</v>
      </c>
    </row>
    <row r="12" spans="1:17" s="20" customFormat="1" ht="12" customHeight="1" x14ac:dyDescent="0.2">
      <c r="A12" s="50" t="s">
        <v>70</v>
      </c>
      <c r="B12" s="107">
        <v>0</v>
      </c>
      <c r="C12" s="107">
        <v>0</v>
      </c>
      <c r="D12" s="107">
        <v>0</v>
      </c>
      <c r="E12" s="46" t="s">
        <v>62</v>
      </c>
      <c r="F12" s="107">
        <v>0</v>
      </c>
      <c r="G12" s="107">
        <v>0</v>
      </c>
      <c r="H12" s="107">
        <v>0</v>
      </c>
      <c r="I12" s="46" t="s">
        <v>62</v>
      </c>
      <c r="J12" s="107">
        <v>13</v>
      </c>
      <c r="K12" s="107">
        <v>8</v>
      </c>
      <c r="L12" s="107">
        <v>9</v>
      </c>
      <c r="M12" s="46">
        <f t="shared" si="2"/>
        <v>0.125</v>
      </c>
      <c r="N12" s="62">
        <f t="shared" si="3"/>
        <v>13</v>
      </c>
      <c r="O12" s="45">
        <f t="shared" si="3"/>
        <v>8</v>
      </c>
      <c r="P12" s="45">
        <f t="shared" si="3"/>
        <v>9</v>
      </c>
      <c r="Q12" s="63">
        <f t="shared" si="4"/>
        <v>0.125</v>
      </c>
    </row>
    <row r="13" spans="1:17" s="20" customFormat="1" ht="12" customHeight="1" x14ac:dyDescent="0.2">
      <c r="A13" s="54" t="s">
        <v>0</v>
      </c>
      <c r="B13" s="55">
        <f>SUM(B5:B12)</f>
        <v>145</v>
      </c>
      <c r="C13" s="56">
        <f t="shared" ref="C13:D13" si="5">SUM(C5:C12)</f>
        <v>83</v>
      </c>
      <c r="D13" s="56">
        <f t="shared" si="5"/>
        <v>107</v>
      </c>
      <c r="E13" s="57">
        <f>D13/C13-1</f>
        <v>0.28915662650602414</v>
      </c>
      <c r="F13" s="55">
        <f t="shared" ref="F13:H13" si="6">SUM(F5:F12)</f>
        <v>418</v>
      </c>
      <c r="G13" s="56">
        <f t="shared" si="6"/>
        <v>364</v>
      </c>
      <c r="H13" s="56">
        <f t="shared" si="6"/>
        <v>414</v>
      </c>
      <c r="I13" s="57">
        <f>H13/G13-1</f>
        <v>0.13736263736263732</v>
      </c>
      <c r="J13" s="55">
        <f t="shared" ref="J13:L13" si="7">SUM(J5:J12)</f>
        <v>10667</v>
      </c>
      <c r="K13" s="56">
        <f t="shared" si="7"/>
        <v>7717</v>
      </c>
      <c r="L13" s="56">
        <f t="shared" si="7"/>
        <v>8573</v>
      </c>
      <c r="M13" s="57">
        <f>L13/K13-1</f>
        <v>0.11092393417131019</v>
      </c>
      <c r="N13" s="55">
        <f t="shared" ref="N13:P13" si="8">SUM(N5:N12)</f>
        <v>11230</v>
      </c>
      <c r="O13" s="56">
        <f t="shared" si="8"/>
        <v>8164</v>
      </c>
      <c r="P13" s="56">
        <f t="shared" si="8"/>
        <v>9094</v>
      </c>
      <c r="Q13" s="64">
        <f>P13/O13-1</f>
        <v>0.11391474767270937</v>
      </c>
    </row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5" orientation="portrait" r:id="rId1"/>
  <ignoredErrors>
    <ignoredError sqref="B13:H13 N13:Q13" formulaRange="1"/>
    <ignoredError sqref="I13:M13" formula="1" formulaRange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D99CD-5A6A-4194-A0A4-92885FFC70FC}">
  <dimension ref="A1:Q33"/>
  <sheetViews>
    <sheetView showGridLines="0" zoomScale="130" zoomScaleNormal="130" workbookViewId="0">
      <selection activeCell="H1" sqref="H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201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97" t="s">
        <v>71</v>
      </c>
      <c r="B3" s="178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117</v>
      </c>
      <c r="O3" s="176"/>
      <c r="P3" s="176"/>
      <c r="Q3" s="176"/>
    </row>
    <row r="4" spans="1:17" s="20" customFormat="1" ht="19.95" customHeight="1" thickBot="1" x14ac:dyDescent="0.25">
      <c r="A4" s="197"/>
      <c r="B4" s="41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72</v>
      </c>
      <c r="B5" s="107">
        <v>101</v>
      </c>
      <c r="C5" s="107">
        <v>52</v>
      </c>
      <c r="D5" s="107">
        <v>66</v>
      </c>
      <c r="E5" s="46">
        <f t="shared" ref="E5:E7" si="0">D5/C5-1</f>
        <v>0.26923076923076916</v>
      </c>
      <c r="F5" s="107">
        <v>242</v>
      </c>
      <c r="G5" s="107">
        <v>213</v>
      </c>
      <c r="H5" s="107">
        <v>245</v>
      </c>
      <c r="I5" s="46">
        <f t="shared" ref="I5:I7" si="1">H5/G5-1</f>
        <v>0.15023474178403751</v>
      </c>
      <c r="J5" s="45">
        <v>7258</v>
      </c>
      <c r="K5" s="45">
        <v>5474</v>
      </c>
      <c r="L5" s="45">
        <v>5945</v>
      </c>
      <c r="M5" s="46">
        <f t="shared" ref="M5:M7" si="2">L5/K5-1</f>
        <v>8.6043112897332907E-2</v>
      </c>
      <c r="N5" s="62">
        <f t="shared" ref="N5:P8" si="3">B5+F5+J5</f>
        <v>7601</v>
      </c>
      <c r="O5" s="45">
        <f t="shared" si="3"/>
        <v>5739</v>
      </c>
      <c r="P5" s="45">
        <f t="shared" si="3"/>
        <v>6256</v>
      </c>
      <c r="Q5" s="63">
        <f t="shared" ref="Q5:Q8" si="4">P5/O5-1</f>
        <v>9.0085380728349929E-2</v>
      </c>
    </row>
    <row r="6" spans="1:17" s="20" customFormat="1" ht="12" customHeight="1" x14ac:dyDescent="0.2">
      <c r="A6" s="50" t="s">
        <v>73</v>
      </c>
      <c r="B6" s="107">
        <v>42</v>
      </c>
      <c r="C6" s="107">
        <v>29</v>
      </c>
      <c r="D6" s="107">
        <v>31</v>
      </c>
      <c r="E6" s="46">
        <f t="shared" si="0"/>
        <v>6.8965517241379226E-2</v>
      </c>
      <c r="F6" s="107">
        <v>161</v>
      </c>
      <c r="G6" s="107">
        <v>127</v>
      </c>
      <c r="H6" s="107">
        <v>137</v>
      </c>
      <c r="I6" s="46">
        <f t="shared" si="1"/>
        <v>7.8740157480315043E-2</v>
      </c>
      <c r="J6" s="45">
        <v>2923</v>
      </c>
      <c r="K6" s="45">
        <v>1955</v>
      </c>
      <c r="L6" s="45">
        <v>2303</v>
      </c>
      <c r="M6" s="46">
        <f t="shared" si="2"/>
        <v>0.17800511508951411</v>
      </c>
      <c r="N6" s="62">
        <f t="shared" si="3"/>
        <v>3126</v>
      </c>
      <c r="O6" s="45">
        <f t="shared" si="3"/>
        <v>2111</v>
      </c>
      <c r="P6" s="45">
        <f t="shared" si="3"/>
        <v>2471</v>
      </c>
      <c r="Q6" s="63">
        <f t="shared" si="4"/>
        <v>0.17053529133112266</v>
      </c>
    </row>
    <row r="7" spans="1:17" s="20" customFormat="1" ht="12" customHeight="1" x14ac:dyDescent="0.2">
      <c r="A7" s="50" t="s">
        <v>209</v>
      </c>
      <c r="B7" s="107">
        <v>2</v>
      </c>
      <c r="C7" s="107">
        <v>2</v>
      </c>
      <c r="D7" s="107">
        <v>10</v>
      </c>
      <c r="E7" s="46">
        <f t="shared" si="0"/>
        <v>4</v>
      </c>
      <c r="F7" s="107">
        <v>14</v>
      </c>
      <c r="G7" s="107">
        <v>24</v>
      </c>
      <c r="H7" s="107">
        <v>32</v>
      </c>
      <c r="I7" s="46">
        <f t="shared" si="1"/>
        <v>0.33333333333333326</v>
      </c>
      <c r="J7" s="107">
        <v>479</v>
      </c>
      <c r="K7" s="107">
        <v>288</v>
      </c>
      <c r="L7" s="107">
        <v>325</v>
      </c>
      <c r="M7" s="46">
        <f t="shared" si="2"/>
        <v>0.12847222222222232</v>
      </c>
      <c r="N7" s="62">
        <f t="shared" si="3"/>
        <v>495</v>
      </c>
      <c r="O7" s="45">
        <f t="shared" si="3"/>
        <v>314</v>
      </c>
      <c r="P7" s="45">
        <f t="shared" si="3"/>
        <v>367</v>
      </c>
      <c r="Q7" s="63">
        <f t="shared" si="4"/>
        <v>0.16878980891719753</v>
      </c>
    </row>
    <row r="8" spans="1:17" s="20" customFormat="1" ht="12" customHeight="1" x14ac:dyDescent="0.2">
      <c r="A8" s="50" t="s">
        <v>70</v>
      </c>
      <c r="B8" s="107">
        <v>0</v>
      </c>
      <c r="C8" s="107">
        <v>0</v>
      </c>
      <c r="D8" s="107">
        <v>0</v>
      </c>
      <c r="E8" s="46" t="s">
        <v>62</v>
      </c>
      <c r="F8" s="107">
        <v>1</v>
      </c>
      <c r="G8" s="107">
        <v>0</v>
      </c>
      <c r="H8" s="107">
        <v>0</v>
      </c>
      <c r="I8" s="46" t="s">
        <v>62</v>
      </c>
      <c r="J8" s="107">
        <v>7</v>
      </c>
      <c r="K8" s="107">
        <v>0</v>
      </c>
      <c r="L8" s="107">
        <v>0</v>
      </c>
      <c r="M8" s="46" t="s">
        <v>62</v>
      </c>
      <c r="N8" s="62">
        <f t="shared" si="3"/>
        <v>8</v>
      </c>
      <c r="O8" s="45">
        <f t="shared" si="3"/>
        <v>0</v>
      </c>
      <c r="P8" s="45">
        <f t="shared" si="3"/>
        <v>0</v>
      </c>
      <c r="Q8" s="63" t="s">
        <v>62</v>
      </c>
    </row>
    <row r="9" spans="1:17" s="20" customFormat="1" ht="12" customHeight="1" x14ac:dyDescent="0.2">
      <c r="A9" s="54" t="s">
        <v>0</v>
      </c>
      <c r="B9" s="55">
        <f>SUM(B5:B8)</f>
        <v>145</v>
      </c>
      <c r="C9" s="56">
        <f t="shared" ref="C9:D9" si="5">SUM(C5:C8)</f>
        <v>83</v>
      </c>
      <c r="D9" s="56">
        <f t="shared" si="5"/>
        <v>107</v>
      </c>
      <c r="E9" s="57">
        <f>D9/C9-1</f>
        <v>0.28915662650602414</v>
      </c>
      <c r="F9" s="55">
        <f t="shared" ref="F9:H9" si="6">SUM(F5:F8)</f>
        <v>418</v>
      </c>
      <c r="G9" s="56">
        <f t="shared" si="6"/>
        <v>364</v>
      </c>
      <c r="H9" s="56">
        <f t="shared" si="6"/>
        <v>414</v>
      </c>
      <c r="I9" s="57">
        <f>H9/G9-1</f>
        <v>0.13736263736263732</v>
      </c>
      <c r="J9" s="55">
        <f t="shared" ref="J9:L9" si="7">SUM(J5:J8)</f>
        <v>10667</v>
      </c>
      <c r="K9" s="56">
        <f t="shared" si="7"/>
        <v>7717</v>
      </c>
      <c r="L9" s="56">
        <f t="shared" si="7"/>
        <v>8573</v>
      </c>
      <c r="M9" s="57">
        <f>L9/K9-1</f>
        <v>0.11092393417131019</v>
      </c>
      <c r="N9" s="55">
        <f t="shared" ref="N9:P9" si="8">SUM(N5:N8)</f>
        <v>11230</v>
      </c>
      <c r="O9" s="56">
        <f t="shared" si="8"/>
        <v>8164</v>
      </c>
      <c r="P9" s="56">
        <f t="shared" si="8"/>
        <v>9094</v>
      </c>
      <c r="Q9" s="64">
        <f>P9/O9-1</f>
        <v>0.11391474767270937</v>
      </c>
    </row>
    <row r="10" spans="1:17" s="20" customFormat="1" ht="12" customHeight="1" x14ac:dyDescent="0.2"/>
    <row r="11" spans="1:17" s="20" customFormat="1" ht="12" customHeight="1" x14ac:dyDescent="0.2"/>
    <row r="12" spans="1:17" s="20" customFormat="1" ht="12" customHeight="1" x14ac:dyDescent="0.2"/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8" orientation="portrait" r:id="rId1"/>
  <ignoredErrors>
    <ignoredError sqref="B9:H9 N9:Q9" formulaRange="1"/>
    <ignoredError sqref="I9:M9" formula="1" formulaRange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14DCA-CE30-411A-9745-2C2FCCC1A712}">
  <dimension ref="A1:Q32"/>
  <sheetViews>
    <sheetView showGridLines="0" zoomScale="140" zoomScaleNormal="140" workbookViewId="0">
      <selection activeCell="I1" sqref="I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315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61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55</v>
      </c>
      <c r="B5" s="107">
        <v>0</v>
      </c>
      <c r="C5" s="107">
        <v>0</v>
      </c>
      <c r="D5" s="107">
        <v>0</v>
      </c>
      <c r="E5" s="46" t="s">
        <v>62</v>
      </c>
      <c r="F5" s="107">
        <v>0</v>
      </c>
      <c r="G5" s="107">
        <v>1</v>
      </c>
      <c r="H5" s="107">
        <v>1</v>
      </c>
      <c r="I5" s="46">
        <f t="shared" ref="I5:I6" si="0">H5/G5-1</f>
        <v>0</v>
      </c>
      <c r="J5" s="107">
        <v>53</v>
      </c>
      <c r="K5" s="107">
        <v>38</v>
      </c>
      <c r="L5" s="107">
        <v>33</v>
      </c>
      <c r="M5" s="46">
        <f>L5/K5-1</f>
        <v>-0.13157894736842102</v>
      </c>
      <c r="N5" s="62">
        <f t="shared" ref="N5:P7" si="1">B5+F5+J5</f>
        <v>53</v>
      </c>
      <c r="O5" s="45">
        <f t="shared" si="1"/>
        <v>39</v>
      </c>
      <c r="P5" s="45">
        <f t="shared" si="1"/>
        <v>34</v>
      </c>
      <c r="Q5" s="63">
        <f>P5/O5-1</f>
        <v>-0.12820512820512819</v>
      </c>
    </row>
    <row r="6" spans="1:17" s="20" customFormat="1" ht="12" customHeight="1" x14ac:dyDescent="0.2">
      <c r="A6" s="50" t="s">
        <v>56</v>
      </c>
      <c r="B6" s="107">
        <v>58</v>
      </c>
      <c r="C6" s="107">
        <v>36</v>
      </c>
      <c r="D6" s="107">
        <v>40</v>
      </c>
      <c r="E6" s="46">
        <f t="shared" ref="E6" si="2">D6/C6-1</f>
        <v>0.11111111111111116</v>
      </c>
      <c r="F6" s="107">
        <v>175</v>
      </c>
      <c r="G6" s="107">
        <v>161</v>
      </c>
      <c r="H6" s="107">
        <v>212</v>
      </c>
      <c r="I6" s="46">
        <f t="shared" si="0"/>
        <v>0.31677018633540377</v>
      </c>
      <c r="J6" s="45">
        <v>7432</v>
      </c>
      <c r="K6" s="45">
        <v>5236</v>
      </c>
      <c r="L6" s="45">
        <v>5835</v>
      </c>
      <c r="M6" s="46">
        <f t="shared" ref="M6" si="3">L6/K6-1</f>
        <v>0.11440030557677616</v>
      </c>
      <c r="N6" s="62">
        <f t="shared" si="1"/>
        <v>7665</v>
      </c>
      <c r="O6" s="45">
        <f t="shared" si="1"/>
        <v>5433</v>
      </c>
      <c r="P6" s="45">
        <f t="shared" si="1"/>
        <v>6087</v>
      </c>
      <c r="Q6" s="63">
        <f t="shared" ref="Q6" si="4">P6/O6-1</f>
        <v>0.12037548315847602</v>
      </c>
    </row>
    <row r="7" spans="1:17" s="20" customFormat="1" ht="12" customHeight="1" x14ac:dyDescent="0.2">
      <c r="A7" s="50" t="s">
        <v>57</v>
      </c>
      <c r="B7" s="107">
        <v>87</v>
      </c>
      <c r="C7" s="107">
        <v>47</v>
      </c>
      <c r="D7" s="107">
        <v>67</v>
      </c>
      <c r="E7" s="46">
        <f>D7/C7-1</f>
        <v>0.42553191489361697</v>
      </c>
      <c r="F7" s="107">
        <v>243</v>
      </c>
      <c r="G7" s="107">
        <v>202</v>
      </c>
      <c r="H7" s="107">
        <v>201</v>
      </c>
      <c r="I7" s="46">
        <f>H7/G7-1</f>
        <v>-4.9504950495049549E-3</v>
      </c>
      <c r="J7" s="45">
        <v>3182</v>
      </c>
      <c r="K7" s="45">
        <v>2443</v>
      </c>
      <c r="L7" s="45">
        <v>2705</v>
      </c>
      <c r="M7" s="46">
        <f>L7/K7-1</f>
        <v>0.10724519033974622</v>
      </c>
      <c r="N7" s="62">
        <f t="shared" si="1"/>
        <v>3512</v>
      </c>
      <c r="O7" s="45">
        <f t="shared" si="1"/>
        <v>2692</v>
      </c>
      <c r="P7" s="45">
        <f t="shared" si="1"/>
        <v>2973</v>
      </c>
      <c r="Q7" s="63">
        <f>P7/O7-1</f>
        <v>0.10438335809806842</v>
      </c>
    </row>
    <row r="8" spans="1:17" s="20" customFormat="1" ht="12" customHeight="1" x14ac:dyDescent="0.2">
      <c r="A8" s="54" t="s">
        <v>0</v>
      </c>
      <c r="B8" s="55">
        <f>SUM(B5:B7)</f>
        <v>145</v>
      </c>
      <c r="C8" s="56">
        <f t="shared" ref="C8:D8" si="5">SUM(C5:C7)</f>
        <v>83</v>
      </c>
      <c r="D8" s="56">
        <f t="shared" si="5"/>
        <v>107</v>
      </c>
      <c r="E8" s="57">
        <f>D8/C8-1</f>
        <v>0.28915662650602414</v>
      </c>
      <c r="F8" s="55">
        <f t="shared" ref="F8:H8" si="6">SUM(F5:F7)</f>
        <v>418</v>
      </c>
      <c r="G8" s="56">
        <f t="shared" si="6"/>
        <v>364</v>
      </c>
      <c r="H8" s="56">
        <f t="shared" si="6"/>
        <v>414</v>
      </c>
      <c r="I8" s="57">
        <f>H8/G8-1</f>
        <v>0.13736263736263732</v>
      </c>
      <c r="J8" s="55">
        <f t="shared" ref="J8:L8" si="7">SUM(J5:J7)</f>
        <v>10667</v>
      </c>
      <c r="K8" s="56">
        <f t="shared" si="7"/>
        <v>7717</v>
      </c>
      <c r="L8" s="56">
        <f t="shared" si="7"/>
        <v>8573</v>
      </c>
      <c r="M8" s="57">
        <f>L8/K8-1</f>
        <v>0.11092393417131019</v>
      </c>
      <c r="N8" s="55">
        <f t="shared" ref="N8:P8" si="8">SUM(N5:N7)</f>
        <v>11230</v>
      </c>
      <c r="O8" s="56">
        <f t="shared" si="8"/>
        <v>8164</v>
      </c>
      <c r="P8" s="56">
        <f t="shared" si="8"/>
        <v>9094</v>
      </c>
      <c r="Q8" s="64">
        <f>P8/O8-1</f>
        <v>0.11391474767270937</v>
      </c>
    </row>
    <row r="9" spans="1:17" s="20" customFormat="1" ht="12" customHeight="1" x14ac:dyDescent="0.2"/>
    <row r="10" spans="1:17" s="20" customFormat="1" ht="12" customHeight="1" x14ac:dyDescent="0.2"/>
    <row r="11" spans="1:17" s="20" customFormat="1" ht="12" customHeight="1" x14ac:dyDescent="0.2"/>
    <row r="12" spans="1:17" s="20" customFormat="1" ht="12" customHeight="1" x14ac:dyDescent="0.2"/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ht="12" customHeight="1" x14ac:dyDescent="0.3"/>
    <row r="30" ht="12" customHeight="1" x14ac:dyDescent="0.3"/>
    <row r="31" ht="12" customHeight="1" x14ac:dyDescent="0.3"/>
    <row r="32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5" orientation="portrait" r:id="rId1"/>
  <ignoredErrors>
    <ignoredError sqref="B8:H8 N8:Q8" formulaRange="1"/>
    <ignoredError sqref="I8:M8" formula="1" formulaRange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1BE84-8938-4D9E-9809-8C5FBAE34BB4}">
  <dimension ref="A1:Q33"/>
  <sheetViews>
    <sheetView showGridLines="0" zoomScale="130" zoomScaleNormal="130" workbookViewId="0">
      <selection activeCell="H1" sqref="H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202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74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210</v>
      </c>
      <c r="B5" s="107">
        <v>77</v>
      </c>
      <c r="C5" s="107">
        <v>40</v>
      </c>
      <c r="D5" s="107">
        <v>40</v>
      </c>
      <c r="E5" s="46">
        <f>D5/C5-1</f>
        <v>0</v>
      </c>
      <c r="F5" s="107">
        <v>184</v>
      </c>
      <c r="G5" s="107">
        <v>189</v>
      </c>
      <c r="H5" s="107">
        <v>198</v>
      </c>
      <c r="I5" s="46">
        <f>H5/G5-1</f>
        <v>4.7619047619047672E-2</v>
      </c>
      <c r="J5" s="45">
        <v>7326</v>
      </c>
      <c r="K5" s="45">
        <v>5323</v>
      </c>
      <c r="L5" s="45">
        <v>5734</v>
      </c>
      <c r="M5" s="46">
        <f>L5/K5-1</f>
        <v>7.721209844072896E-2</v>
      </c>
      <c r="N5" s="62">
        <f t="shared" ref="N5:P6" si="0">B5+F5+J5</f>
        <v>7587</v>
      </c>
      <c r="O5" s="45">
        <f t="shared" si="0"/>
        <v>5552</v>
      </c>
      <c r="P5" s="45">
        <f t="shared" si="0"/>
        <v>5972</v>
      </c>
      <c r="Q5" s="63">
        <f>P5/O5-1</f>
        <v>7.5648414985590717E-2</v>
      </c>
    </row>
    <row r="6" spans="1:17" s="20" customFormat="1" ht="12" customHeight="1" x14ac:dyDescent="0.2">
      <c r="A6" s="50" t="s">
        <v>211</v>
      </c>
      <c r="B6" s="107">
        <v>68</v>
      </c>
      <c r="C6" s="107">
        <v>43</v>
      </c>
      <c r="D6" s="107">
        <v>67</v>
      </c>
      <c r="E6" s="46">
        <f t="shared" ref="E6" si="1">D6/C6-1</f>
        <v>0.55813953488372103</v>
      </c>
      <c r="F6" s="107">
        <v>234</v>
      </c>
      <c r="G6" s="107">
        <v>175</v>
      </c>
      <c r="H6" s="107">
        <v>216</v>
      </c>
      <c r="I6" s="46">
        <f t="shared" ref="I6" si="2">H6/G6-1</f>
        <v>0.23428571428571421</v>
      </c>
      <c r="J6" s="45">
        <v>3341</v>
      </c>
      <c r="K6" s="45">
        <v>2394</v>
      </c>
      <c r="L6" s="45">
        <v>2839</v>
      </c>
      <c r="M6" s="46">
        <f t="shared" ref="M6" si="3">L6/K6-1</f>
        <v>0.18588137009189643</v>
      </c>
      <c r="N6" s="62">
        <f t="shared" si="0"/>
        <v>3643</v>
      </c>
      <c r="O6" s="45">
        <f t="shared" si="0"/>
        <v>2612</v>
      </c>
      <c r="P6" s="45">
        <f t="shared" si="0"/>
        <v>3122</v>
      </c>
      <c r="Q6" s="63">
        <f t="shared" ref="Q6" si="4">P6/O6-1</f>
        <v>0.19525267993874418</v>
      </c>
    </row>
    <row r="7" spans="1:17" s="20" customFormat="1" ht="12" customHeight="1" x14ac:dyDescent="0.2">
      <c r="A7" s="54" t="s">
        <v>0</v>
      </c>
      <c r="B7" s="55">
        <f>SUM(B5:B6)</f>
        <v>145</v>
      </c>
      <c r="C7" s="56">
        <f>SUM(C5:C6)</f>
        <v>83</v>
      </c>
      <c r="D7" s="56">
        <f>SUM(D5:D6)</f>
        <v>107</v>
      </c>
      <c r="E7" s="57">
        <f>D7/C7-1</f>
        <v>0.28915662650602414</v>
      </c>
      <c r="F7" s="55">
        <f>SUM(F5:F6)</f>
        <v>418</v>
      </c>
      <c r="G7" s="56">
        <f>SUM(G5:G6)</f>
        <v>364</v>
      </c>
      <c r="H7" s="56">
        <f>SUM(H5:H6)</f>
        <v>414</v>
      </c>
      <c r="I7" s="57">
        <f>H7/G7-1</f>
        <v>0.13736263736263732</v>
      </c>
      <c r="J7" s="55">
        <f>SUM(J5:J6)</f>
        <v>10667</v>
      </c>
      <c r="K7" s="56">
        <f>SUM(K5:K6)</f>
        <v>7717</v>
      </c>
      <c r="L7" s="56">
        <f>SUM(L5:L6)</f>
        <v>8573</v>
      </c>
      <c r="M7" s="57">
        <f>L7/K7-1</f>
        <v>0.11092393417131019</v>
      </c>
      <c r="N7" s="55">
        <f>SUM(N5:N6)</f>
        <v>11230</v>
      </c>
      <c r="O7" s="56">
        <f>SUM(O5:O6)</f>
        <v>8164</v>
      </c>
      <c r="P7" s="56">
        <f>SUM(P5:P6)</f>
        <v>9094</v>
      </c>
      <c r="Q7" s="64">
        <f>P7/O7-1</f>
        <v>0.11391474767270937</v>
      </c>
    </row>
    <row r="8" spans="1:17" s="20" customFormat="1" ht="12" customHeight="1" x14ac:dyDescent="0.2"/>
    <row r="9" spans="1:17" s="20" customFormat="1" ht="12" customHeight="1" x14ac:dyDescent="0.2"/>
    <row r="10" spans="1:17" s="20" customFormat="1" ht="12" customHeight="1" x14ac:dyDescent="0.2"/>
    <row r="11" spans="1:17" s="20" customFormat="1" ht="12" customHeight="1" x14ac:dyDescent="0.2"/>
    <row r="12" spans="1:17" s="20" customFormat="1" ht="12" customHeight="1" x14ac:dyDescent="0.2"/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2" orientation="portrait" r:id="rId1"/>
  <ignoredErrors>
    <ignoredError sqref="B7:D7 N7:Q7" formulaRange="1"/>
    <ignoredError sqref="E7:M7" formula="1" formulaRange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0CFA6-E772-4FB6-9784-28D6A90F7882}">
  <dimension ref="A1:Q33"/>
  <sheetViews>
    <sheetView showGridLines="0" zoomScale="130" zoomScaleNormal="130" workbookViewId="0">
      <selection activeCell="H1" sqref="H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203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148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299</v>
      </c>
      <c r="B5" s="107">
        <v>23</v>
      </c>
      <c r="C5" s="107">
        <v>11</v>
      </c>
      <c r="D5" s="107">
        <v>20</v>
      </c>
      <c r="E5" s="46">
        <f t="shared" ref="E5:E12" si="0">D5/C5-1</f>
        <v>0.81818181818181812</v>
      </c>
      <c r="F5" s="107">
        <v>67</v>
      </c>
      <c r="G5" s="107">
        <v>40</v>
      </c>
      <c r="H5" s="107">
        <v>55</v>
      </c>
      <c r="I5" s="46">
        <f t="shared" ref="I5:I12" si="1">H5/G5-1</f>
        <v>0.375</v>
      </c>
      <c r="J5" s="45">
        <v>1140</v>
      </c>
      <c r="K5" s="107">
        <v>725</v>
      </c>
      <c r="L5" s="107">
        <v>994</v>
      </c>
      <c r="M5" s="46">
        <f t="shared" ref="M5:M12" si="2">L5/K5-1</f>
        <v>0.37103448275862072</v>
      </c>
      <c r="N5" s="62">
        <f t="shared" ref="N5:P12" si="3">B5+F5+J5</f>
        <v>1230</v>
      </c>
      <c r="O5" s="45">
        <f t="shared" si="3"/>
        <v>776</v>
      </c>
      <c r="P5" s="45">
        <f t="shared" si="3"/>
        <v>1069</v>
      </c>
      <c r="Q5" s="63">
        <f t="shared" ref="Q5:Q12" si="4">P5/O5-1</f>
        <v>0.37757731958762886</v>
      </c>
    </row>
    <row r="6" spans="1:17" s="20" customFormat="1" ht="12" customHeight="1" x14ac:dyDescent="0.2">
      <c r="A6" s="50" t="s">
        <v>300</v>
      </c>
      <c r="B6" s="107">
        <v>61</v>
      </c>
      <c r="C6" s="107">
        <v>18</v>
      </c>
      <c r="D6" s="107">
        <v>27</v>
      </c>
      <c r="E6" s="46">
        <f t="shared" si="0"/>
        <v>0.5</v>
      </c>
      <c r="F6" s="107">
        <v>136</v>
      </c>
      <c r="G6" s="107">
        <v>121</v>
      </c>
      <c r="H6" s="107">
        <v>123</v>
      </c>
      <c r="I6" s="46">
        <f t="shared" si="1"/>
        <v>1.6528925619834656E-2</v>
      </c>
      <c r="J6" s="45">
        <v>5624</v>
      </c>
      <c r="K6" s="45">
        <v>3866</v>
      </c>
      <c r="L6" s="45">
        <v>4190</v>
      </c>
      <c r="M6" s="46">
        <f t="shared" si="2"/>
        <v>8.3807553026383763E-2</v>
      </c>
      <c r="N6" s="62">
        <f t="shared" si="3"/>
        <v>5821</v>
      </c>
      <c r="O6" s="45">
        <f t="shared" si="3"/>
        <v>4005</v>
      </c>
      <c r="P6" s="45">
        <f t="shared" si="3"/>
        <v>4340</v>
      </c>
      <c r="Q6" s="63">
        <f t="shared" si="4"/>
        <v>8.3645443196004976E-2</v>
      </c>
    </row>
    <row r="7" spans="1:17" s="20" customFormat="1" ht="12" customHeight="1" x14ac:dyDescent="0.2">
      <c r="A7" s="50" t="s">
        <v>301</v>
      </c>
      <c r="B7" s="107">
        <v>8</v>
      </c>
      <c r="C7" s="107">
        <v>8</v>
      </c>
      <c r="D7" s="107">
        <v>8</v>
      </c>
      <c r="E7" s="46">
        <f t="shared" si="0"/>
        <v>0</v>
      </c>
      <c r="F7" s="107">
        <v>36</v>
      </c>
      <c r="G7" s="107">
        <v>27</v>
      </c>
      <c r="H7" s="107">
        <v>24</v>
      </c>
      <c r="I7" s="46">
        <f t="shared" si="1"/>
        <v>-0.11111111111111116</v>
      </c>
      <c r="J7" s="107">
        <v>448</v>
      </c>
      <c r="K7" s="107">
        <v>362</v>
      </c>
      <c r="L7" s="107">
        <v>331</v>
      </c>
      <c r="M7" s="46">
        <f t="shared" si="2"/>
        <v>-8.5635359116022047E-2</v>
      </c>
      <c r="N7" s="62">
        <f t="shared" si="3"/>
        <v>492</v>
      </c>
      <c r="O7" s="45">
        <f t="shared" si="3"/>
        <v>397</v>
      </c>
      <c r="P7" s="45">
        <f t="shared" si="3"/>
        <v>363</v>
      </c>
      <c r="Q7" s="63">
        <f t="shared" si="4"/>
        <v>-8.5642317380352662E-2</v>
      </c>
    </row>
    <row r="8" spans="1:17" s="20" customFormat="1" ht="12" customHeight="1" x14ac:dyDescent="0.2">
      <c r="A8" s="50" t="s">
        <v>302</v>
      </c>
      <c r="B8" s="107">
        <v>35</v>
      </c>
      <c r="C8" s="107">
        <v>34</v>
      </c>
      <c r="D8" s="107">
        <v>32</v>
      </c>
      <c r="E8" s="46">
        <f t="shared" si="0"/>
        <v>-5.8823529411764719E-2</v>
      </c>
      <c r="F8" s="107">
        <v>111</v>
      </c>
      <c r="G8" s="107">
        <v>115</v>
      </c>
      <c r="H8" s="107">
        <v>157</v>
      </c>
      <c r="I8" s="46">
        <f t="shared" si="1"/>
        <v>0.36521739130434772</v>
      </c>
      <c r="J8" s="45">
        <v>2374</v>
      </c>
      <c r="K8" s="45">
        <v>1781</v>
      </c>
      <c r="L8" s="45">
        <v>1993</v>
      </c>
      <c r="M8" s="46">
        <f t="shared" si="2"/>
        <v>0.11903425042111171</v>
      </c>
      <c r="N8" s="62">
        <f t="shared" si="3"/>
        <v>2520</v>
      </c>
      <c r="O8" s="45">
        <f t="shared" si="3"/>
        <v>1930</v>
      </c>
      <c r="P8" s="45">
        <f t="shared" si="3"/>
        <v>2182</v>
      </c>
      <c r="Q8" s="63">
        <f t="shared" si="4"/>
        <v>0.13056994818652856</v>
      </c>
    </row>
    <row r="9" spans="1:17" s="20" customFormat="1" ht="12" customHeight="1" x14ac:dyDescent="0.2">
      <c r="A9" s="50" t="s">
        <v>303</v>
      </c>
      <c r="B9" s="107">
        <v>3</v>
      </c>
      <c r="C9" s="107">
        <v>0</v>
      </c>
      <c r="D9" s="107">
        <v>2</v>
      </c>
      <c r="E9" s="46" t="s">
        <v>62</v>
      </c>
      <c r="F9" s="107">
        <v>6</v>
      </c>
      <c r="G9" s="107">
        <v>20</v>
      </c>
      <c r="H9" s="107">
        <v>8</v>
      </c>
      <c r="I9" s="46">
        <f t="shared" si="1"/>
        <v>-0.6</v>
      </c>
      <c r="J9" s="107">
        <v>140</v>
      </c>
      <c r="K9" s="107">
        <v>146</v>
      </c>
      <c r="L9" s="107">
        <v>144</v>
      </c>
      <c r="M9" s="46">
        <f t="shared" si="2"/>
        <v>-1.3698630136986356E-2</v>
      </c>
      <c r="N9" s="62">
        <f t="shared" si="3"/>
        <v>149</v>
      </c>
      <c r="O9" s="45">
        <f t="shared" si="3"/>
        <v>166</v>
      </c>
      <c r="P9" s="45">
        <f t="shared" si="3"/>
        <v>154</v>
      </c>
      <c r="Q9" s="63">
        <f t="shared" si="4"/>
        <v>-7.2289156626506035E-2</v>
      </c>
    </row>
    <row r="10" spans="1:17" s="20" customFormat="1" ht="12" customHeight="1" x14ac:dyDescent="0.2">
      <c r="A10" s="50" t="s">
        <v>304</v>
      </c>
      <c r="B10" s="107">
        <v>6</v>
      </c>
      <c r="C10" s="107">
        <v>4</v>
      </c>
      <c r="D10" s="107">
        <v>8</v>
      </c>
      <c r="E10" s="46">
        <f t="shared" si="0"/>
        <v>1</v>
      </c>
      <c r="F10" s="107">
        <v>24</v>
      </c>
      <c r="G10" s="107">
        <v>14</v>
      </c>
      <c r="H10" s="107">
        <v>22</v>
      </c>
      <c r="I10" s="46">
        <f t="shared" si="1"/>
        <v>0.5714285714285714</v>
      </c>
      <c r="J10" s="107">
        <v>389</v>
      </c>
      <c r="K10" s="107">
        <v>295</v>
      </c>
      <c r="L10" s="107">
        <v>366</v>
      </c>
      <c r="M10" s="46">
        <f t="shared" si="2"/>
        <v>0.2406779661016949</v>
      </c>
      <c r="N10" s="62">
        <f t="shared" si="3"/>
        <v>419</v>
      </c>
      <c r="O10" s="45">
        <f t="shared" si="3"/>
        <v>313</v>
      </c>
      <c r="P10" s="45">
        <f t="shared" si="3"/>
        <v>396</v>
      </c>
      <c r="Q10" s="63">
        <f t="shared" si="4"/>
        <v>0.26517571884984026</v>
      </c>
    </row>
    <row r="11" spans="1:17" s="20" customFormat="1" ht="12" customHeight="1" x14ac:dyDescent="0.2">
      <c r="A11" s="50" t="s">
        <v>305</v>
      </c>
      <c r="B11" s="107">
        <v>5</v>
      </c>
      <c r="C11" s="107">
        <v>3</v>
      </c>
      <c r="D11" s="107">
        <v>5</v>
      </c>
      <c r="E11" s="46">
        <f t="shared" si="0"/>
        <v>0.66666666666666674</v>
      </c>
      <c r="F11" s="107">
        <v>12</v>
      </c>
      <c r="G11" s="107">
        <v>4</v>
      </c>
      <c r="H11" s="107">
        <v>4</v>
      </c>
      <c r="I11" s="46">
        <f t="shared" si="1"/>
        <v>0</v>
      </c>
      <c r="J11" s="107">
        <v>123</v>
      </c>
      <c r="K11" s="107">
        <v>101</v>
      </c>
      <c r="L11" s="107">
        <v>111</v>
      </c>
      <c r="M11" s="46">
        <f t="shared" si="2"/>
        <v>9.9009900990099098E-2</v>
      </c>
      <c r="N11" s="62">
        <f t="shared" si="3"/>
        <v>140</v>
      </c>
      <c r="O11" s="45">
        <f t="shared" si="3"/>
        <v>108</v>
      </c>
      <c r="P11" s="45">
        <f t="shared" si="3"/>
        <v>120</v>
      </c>
      <c r="Q11" s="63">
        <f t="shared" si="4"/>
        <v>0.11111111111111116</v>
      </c>
    </row>
    <row r="12" spans="1:17" s="20" customFormat="1" ht="12" customHeight="1" x14ac:dyDescent="0.2">
      <c r="A12" s="50" t="s">
        <v>311</v>
      </c>
      <c r="B12" s="107">
        <v>4</v>
      </c>
      <c r="C12" s="107">
        <v>5</v>
      </c>
      <c r="D12" s="107">
        <v>5</v>
      </c>
      <c r="E12" s="46">
        <f t="shared" si="0"/>
        <v>0</v>
      </c>
      <c r="F12" s="107">
        <v>26</v>
      </c>
      <c r="G12" s="107">
        <v>23</v>
      </c>
      <c r="H12" s="107">
        <v>21</v>
      </c>
      <c r="I12" s="46">
        <f t="shared" si="1"/>
        <v>-8.6956521739130488E-2</v>
      </c>
      <c r="J12" s="107">
        <v>429</v>
      </c>
      <c r="K12" s="107">
        <v>441</v>
      </c>
      <c r="L12" s="107">
        <v>444</v>
      </c>
      <c r="M12" s="46">
        <f t="shared" si="2"/>
        <v>6.8027210884353817E-3</v>
      </c>
      <c r="N12" s="62">
        <f t="shared" si="3"/>
        <v>459</v>
      </c>
      <c r="O12" s="45">
        <f t="shared" si="3"/>
        <v>469</v>
      </c>
      <c r="P12" s="45">
        <f t="shared" si="3"/>
        <v>470</v>
      </c>
      <c r="Q12" s="63">
        <f t="shared" si="4"/>
        <v>2.132196162046851E-3</v>
      </c>
    </row>
    <row r="13" spans="1:17" s="20" customFormat="1" ht="12" customHeight="1" x14ac:dyDescent="0.2">
      <c r="A13" s="54" t="s">
        <v>0</v>
      </c>
      <c r="B13" s="55">
        <f>SUM(B5:B12)</f>
        <v>145</v>
      </c>
      <c r="C13" s="56">
        <f t="shared" ref="C13:D13" si="5">SUM(C5:C12)</f>
        <v>83</v>
      </c>
      <c r="D13" s="56">
        <f t="shared" si="5"/>
        <v>107</v>
      </c>
      <c r="E13" s="57">
        <f>D13/C13-1</f>
        <v>0.28915662650602414</v>
      </c>
      <c r="F13" s="55">
        <f t="shared" ref="F13:H13" si="6">SUM(F5:F12)</f>
        <v>418</v>
      </c>
      <c r="G13" s="56">
        <f t="shared" si="6"/>
        <v>364</v>
      </c>
      <c r="H13" s="56">
        <f t="shared" si="6"/>
        <v>414</v>
      </c>
      <c r="I13" s="57">
        <f>H13/G13-1</f>
        <v>0.13736263736263732</v>
      </c>
      <c r="J13" s="55">
        <f t="shared" ref="J13:L13" si="7">SUM(J5:J12)</f>
        <v>10667</v>
      </c>
      <c r="K13" s="56">
        <f t="shared" si="7"/>
        <v>7717</v>
      </c>
      <c r="L13" s="56">
        <f t="shared" si="7"/>
        <v>8573</v>
      </c>
      <c r="M13" s="57">
        <f>L13/K13-1</f>
        <v>0.11092393417131019</v>
      </c>
      <c r="N13" s="55">
        <f>SUM(N5:N12)</f>
        <v>11230</v>
      </c>
      <c r="O13" s="56">
        <f t="shared" ref="O13:P13" si="8">SUM(O5:O12)</f>
        <v>8164</v>
      </c>
      <c r="P13" s="56">
        <f t="shared" si="8"/>
        <v>9094</v>
      </c>
      <c r="Q13" s="64">
        <f>P13/O13-1</f>
        <v>0.11391474767270937</v>
      </c>
    </row>
    <row r="14" spans="1:17" s="20" customFormat="1" ht="8.25" customHeight="1" x14ac:dyDescent="0.2">
      <c r="A14" s="20" t="s">
        <v>212</v>
      </c>
    </row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8" orientation="portrait" r:id="rId1"/>
  <ignoredErrors>
    <ignoredError sqref="B13:H13" formulaRange="1"/>
    <ignoredError sqref="I13:M13" formula="1" formulaRange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95CCC-E739-4F31-A500-F8634A7ED9C0}">
  <dimension ref="A1:Q33"/>
  <sheetViews>
    <sheetView showGridLines="0" zoomScale="130" zoomScaleNormal="130" workbookViewId="0">
      <selection activeCell="H1" sqref="H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327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296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4</v>
      </c>
      <c r="B5" s="107">
        <v>3</v>
      </c>
      <c r="C5" s="107">
        <v>7</v>
      </c>
      <c r="D5" s="107">
        <v>7</v>
      </c>
      <c r="E5" s="46">
        <f>D5/C5-1</f>
        <v>0</v>
      </c>
      <c r="F5" s="107">
        <v>28</v>
      </c>
      <c r="G5" s="107">
        <v>18</v>
      </c>
      <c r="H5" s="107">
        <v>37</v>
      </c>
      <c r="I5" s="46">
        <f>H5/G5-1</f>
        <v>1.0555555555555554</v>
      </c>
      <c r="J5" s="107">
        <v>723</v>
      </c>
      <c r="K5" s="107">
        <v>514</v>
      </c>
      <c r="L5" s="107">
        <v>625</v>
      </c>
      <c r="M5" s="46">
        <f>L5/K5-1</f>
        <v>0.21595330739299601</v>
      </c>
      <c r="N5" s="62">
        <f t="shared" ref="N5:N24" si="0">B5+F5+J5</f>
        <v>754</v>
      </c>
      <c r="O5" s="45">
        <f t="shared" ref="O5:O24" si="1">C5+G5+K5</f>
        <v>539</v>
      </c>
      <c r="P5" s="45">
        <f t="shared" ref="P5:P24" si="2">D5+H5+L5</f>
        <v>669</v>
      </c>
      <c r="Q5" s="63">
        <f>P5/O5-1</f>
        <v>0.24118738404452689</v>
      </c>
    </row>
    <row r="6" spans="1:17" s="20" customFormat="1" ht="12" customHeight="1" x14ac:dyDescent="0.2">
      <c r="A6" s="50" t="s">
        <v>5</v>
      </c>
      <c r="B6" s="107">
        <v>13</v>
      </c>
      <c r="C6" s="107">
        <v>5</v>
      </c>
      <c r="D6" s="107">
        <v>3</v>
      </c>
      <c r="E6" s="46">
        <f t="shared" ref="E6:E24" si="3">D6/C6-1</f>
        <v>-0.4</v>
      </c>
      <c r="F6" s="107">
        <v>20</v>
      </c>
      <c r="G6" s="107">
        <v>20</v>
      </c>
      <c r="H6" s="107">
        <v>11</v>
      </c>
      <c r="I6" s="46">
        <f t="shared" ref="I6:I24" si="4">H6/G6-1</f>
        <v>-0.44999999999999996</v>
      </c>
      <c r="J6" s="107">
        <v>186</v>
      </c>
      <c r="K6" s="107">
        <v>140</v>
      </c>
      <c r="L6" s="107">
        <v>149</v>
      </c>
      <c r="M6" s="46">
        <f t="shared" ref="M6:M24" si="5">L6/K6-1</f>
        <v>6.4285714285714279E-2</v>
      </c>
      <c r="N6" s="62">
        <f t="shared" si="0"/>
        <v>219</v>
      </c>
      <c r="O6" s="45">
        <f t="shared" si="1"/>
        <v>165</v>
      </c>
      <c r="P6" s="45">
        <f t="shared" si="2"/>
        <v>163</v>
      </c>
      <c r="Q6" s="63">
        <f t="shared" ref="Q6:Q24" si="6">P6/O6-1</f>
        <v>-1.2121212121212088E-2</v>
      </c>
    </row>
    <row r="7" spans="1:17" s="20" customFormat="1" ht="12" customHeight="1" x14ac:dyDescent="0.2">
      <c r="A7" s="50" t="s">
        <v>6</v>
      </c>
      <c r="B7" s="107">
        <v>5</v>
      </c>
      <c r="C7" s="107">
        <v>10</v>
      </c>
      <c r="D7" s="107">
        <v>6</v>
      </c>
      <c r="E7" s="46">
        <f t="shared" si="3"/>
        <v>-0.4</v>
      </c>
      <c r="F7" s="107">
        <v>23</v>
      </c>
      <c r="G7" s="107">
        <v>32</v>
      </c>
      <c r="H7" s="107">
        <v>12</v>
      </c>
      <c r="I7" s="46">
        <f t="shared" si="4"/>
        <v>-0.625</v>
      </c>
      <c r="J7" s="107">
        <v>980</v>
      </c>
      <c r="K7" s="107">
        <v>684</v>
      </c>
      <c r="L7" s="107">
        <v>754</v>
      </c>
      <c r="M7" s="46">
        <f t="shared" si="5"/>
        <v>0.10233918128654973</v>
      </c>
      <c r="N7" s="62">
        <f t="shared" si="0"/>
        <v>1008</v>
      </c>
      <c r="O7" s="45">
        <f t="shared" si="1"/>
        <v>726</v>
      </c>
      <c r="P7" s="45">
        <f t="shared" si="2"/>
        <v>772</v>
      </c>
      <c r="Q7" s="63">
        <f t="shared" si="6"/>
        <v>6.336088154269981E-2</v>
      </c>
    </row>
    <row r="8" spans="1:17" s="20" customFormat="1" ht="12" customHeight="1" x14ac:dyDescent="0.2">
      <c r="A8" s="50" t="s">
        <v>7</v>
      </c>
      <c r="B8" s="107">
        <v>0</v>
      </c>
      <c r="C8" s="107">
        <v>2</v>
      </c>
      <c r="D8" s="107">
        <v>2</v>
      </c>
      <c r="E8" s="46">
        <f t="shared" si="3"/>
        <v>0</v>
      </c>
      <c r="F8" s="107">
        <v>13</v>
      </c>
      <c r="G8" s="107">
        <v>9</v>
      </c>
      <c r="H8" s="107">
        <v>16</v>
      </c>
      <c r="I8" s="46">
        <f t="shared" si="4"/>
        <v>0.77777777777777768</v>
      </c>
      <c r="J8" s="107">
        <v>129</v>
      </c>
      <c r="K8" s="107">
        <v>94</v>
      </c>
      <c r="L8" s="107">
        <v>110</v>
      </c>
      <c r="M8" s="46">
        <f t="shared" si="5"/>
        <v>0.17021276595744683</v>
      </c>
      <c r="N8" s="62">
        <f t="shared" si="0"/>
        <v>142</v>
      </c>
      <c r="O8" s="45">
        <f t="shared" si="1"/>
        <v>105</v>
      </c>
      <c r="P8" s="45">
        <f t="shared" si="2"/>
        <v>128</v>
      </c>
      <c r="Q8" s="63">
        <f t="shared" si="6"/>
        <v>0.21904761904761916</v>
      </c>
    </row>
    <row r="9" spans="1:17" s="20" customFormat="1" ht="12" customHeight="1" x14ac:dyDescent="0.2">
      <c r="A9" s="50" t="s">
        <v>75</v>
      </c>
      <c r="B9" s="107">
        <v>6</v>
      </c>
      <c r="C9" s="107">
        <v>1</v>
      </c>
      <c r="D9" s="107">
        <v>5</v>
      </c>
      <c r="E9" s="46">
        <f t="shared" si="3"/>
        <v>4</v>
      </c>
      <c r="F9" s="107">
        <v>12</v>
      </c>
      <c r="G9" s="107">
        <v>8</v>
      </c>
      <c r="H9" s="107">
        <v>8</v>
      </c>
      <c r="I9" s="46">
        <f t="shared" si="4"/>
        <v>0</v>
      </c>
      <c r="J9" s="107">
        <v>178</v>
      </c>
      <c r="K9" s="107">
        <v>132</v>
      </c>
      <c r="L9" s="107">
        <v>150</v>
      </c>
      <c r="M9" s="46">
        <f t="shared" si="5"/>
        <v>0.13636363636363646</v>
      </c>
      <c r="N9" s="62">
        <f t="shared" si="0"/>
        <v>196</v>
      </c>
      <c r="O9" s="45">
        <f t="shared" si="1"/>
        <v>141</v>
      </c>
      <c r="P9" s="45">
        <f t="shared" si="2"/>
        <v>163</v>
      </c>
      <c r="Q9" s="63">
        <f t="shared" si="6"/>
        <v>0.15602836879432624</v>
      </c>
    </row>
    <row r="10" spans="1:17" s="20" customFormat="1" ht="12" customHeight="1" x14ac:dyDescent="0.2">
      <c r="A10" s="50" t="s">
        <v>8</v>
      </c>
      <c r="B10" s="107">
        <v>8</v>
      </c>
      <c r="C10" s="107">
        <v>3</v>
      </c>
      <c r="D10" s="107">
        <v>4</v>
      </c>
      <c r="E10" s="46">
        <f t="shared" si="3"/>
        <v>0.33333333333333326</v>
      </c>
      <c r="F10" s="107">
        <v>10</v>
      </c>
      <c r="G10" s="107">
        <v>11</v>
      </c>
      <c r="H10" s="107">
        <v>22</v>
      </c>
      <c r="I10" s="46">
        <f t="shared" si="4"/>
        <v>1</v>
      </c>
      <c r="J10" s="107">
        <v>435</v>
      </c>
      <c r="K10" s="107">
        <v>349</v>
      </c>
      <c r="L10" s="107">
        <v>384</v>
      </c>
      <c r="M10" s="46">
        <f t="shared" si="5"/>
        <v>0.10028653295128942</v>
      </c>
      <c r="N10" s="62">
        <f t="shared" si="0"/>
        <v>453</v>
      </c>
      <c r="O10" s="45">
        <f t="shared" si="1"/>
        <v>363</v>
      </c>
      <c r="P10" s="45">
        <f t="shared" si="2"/>
        <v>410</v>
      </c>
      <c r="Q10" s="63">
        <f t="shared" si="6"/>
        <v>0.12947658402203865</v>
      </c>
    </row>
    <row r="11" spans="1:17" s="20" customFormat="1" ht="12" customHeight="1" x14ac:dyDescent="0.2">
      <c r="A11" s="50" t="s">
        <v>9</v>
      </c>
      <c r="B11" s="107">
        <v>5</v>
      </c>
      <c r="C11" s="107">
        <v>1</v>
      </c>
      <c r="D11" s="107">
        <v>3</v>
      </c>
      <c r="E11" s="46">
        <f t="shared" si="3"/>
        <v>2</v>
      </c>
      <c r="F11" s="107">
        <v>18</v>
      </c>
      <c r="G11" s="107">
        <v>10</v>
      </c>
      <c r="H11" s="107">
        <v>13</v>
      </c>
      <c r="I11" s="46">
        <f t="shared" si="4"/>
        <v>0.30000000000000004</v>
      </c>
      <c r="J11" s="107">
        <v>166</v>
      </c>
      <c r="K11" s="107">
        <v>115</v>
      </c>
      <c r="L11" s="107">
        <v>134</v>
      </c>
      <c r="M11" s="46">
        <f t="shared" si="5"/>
        <v>0.16521739130434776</v>
      </c>
      <c r="N11" s="62">
        <f t="shared" si="0"/>
        <v>189</v>
      </c>
      <c r="O11" s="45">
        <f t="shared" si="1"/>
        <v>126</v>
      </c>
      <c r="P11" s="45">
        <f t="shared" si="2"/>
        <v>150</v>
      </c>
      <c r="Q11" s="63">
        <f t="shared" si="6"/>
        <v>0.19047619047619047</v>
      </c>
    </row>
    <row r="12" spans="1:17" s="20" customFormat="1" ht="12" customHeight="1" x14ac:dyDescent="0.2">
      <c r="A12" s="50" t="s">
        <v>3</v>
      </c>
      <c r="B12" s="107">
        <v>4</v>
      </c>
      <c r="C12" s="107">
        <v>5</v>
      </c>
      <c r="D12" s="107">
        <v>8</v>
      </c>
      <c r="E12" s="46">
        <f t="shared" si="3"/>
        <v>0.60000000000000009</v>
      </c>
      <c r="F12" s="107">
        <v>35</v>
      </c>
      <c r="G12" s="107">
        <v>23</v>
      </c>
      <c r="H12" s="107">
        <v>29</v>
      </c>
      <c r="I12" s="46">
        <f t="shared" si="4"/>
        <v>0.26086956521739135</v>
      </c>
      <c r="J12" s="107">
        <v>543</v>
      </c>
      <c r="K12" s="107">
        <v>357</v>
      </c>
      <c r="L12" s="107">
        <v>446</v>
      </c>
      <c r="M12" s="46">
        <f t="shared" si="5"/>
        <v>0.24929971988795518</v>
      </c>
      <c r="N12" s="62">
        <f t="shared" si="0"/>
        <v>582</v>
      </c>
      <c r="O12" s="45">
        <f t="shared" si="1"/>
        <v>385</v>
      </c>
      <c r="P12" s="45">
        <f t="shared" si="2"/>
        <v>483</v>
      </c>
      <c r="Q12" s="63">
        <f t="shared" si="6"/>
        <v>0.25454545454545463</v>
      </c>
    </row>
    <row r="13" spans="1:17" s="20" customFormat="1" ht="12" customHeight="1" x14ac:dyDescent="0.2">
      <c r="A13" s="50" t="s">
        <v>10</v>
      </c>
      <c r="B13" s="107">
        <v>3</v>
      </c>
      <c r="C13" s="107">
        <v>0</v>
      </c>
      <c r="D13" s="107">
        <v>2</v>
      </c>
      <c r="E13" s="46" t="s">
        <v>62</v>
      </c>
      <c r="F13" s="107">
        <v>18</v>
      </c>
      <c r="G13" s="107">
        <v>5</v>
      </c>
      <c r="H13" s="107">
        <v>12</v>
      </c>
      <c r="I13" s="46">
        <f t="shared" si="4"/>
        <v>1.4</v>
      </c>
      <c r="J13" s="107">
        <v>143</v>
      </c>
      <c r="K13" s="107">
        <v>85</v>
      </c>
      <c r="L13" s="107">
        <v>126</v>
      </c>
      <c r="M13" s="46">
        <f t="shared" si="5"/>
        <v>0.48235294117647065</v>
      </c>
      <c r="N13" s="62">
        <f t="shared" si="0"/>
        <v>164</v>
      </c>
      <c r="O13" s="45">
        <f t="shared" si="1"/>
        <v>90</v>
      </c>
      <c r="P13" s="45">
        <f t="shared" si="2"/>
        <v>140</v>
      </c>
      <c r="Q13" s="63">
        <f t="shared" si="6"/>
        <v>0.55555555555555558</v>
      </c>
    </row>
    <row r="14" spans="1:17" s="20" customFormat="1" ht="12" customHeight="1" x14ac:dyDescent="0.2">
      <c r="A14" s="50" t="s">
        <v>11</v>
      </c>
      <c r="B14" s="107">
        <v>8</v>
      </c>
      <c r="C14" s="107">
        <v>3</v>
      </c>
      <c r="D14" s="107">
        <v>5</v>
      </c>
      <c r="E14" s="46">
        <f t="shared" si="3"/>
        <v>0.66666666666666674</v>
      </c>
      <c r="F14" s="107">
        <v>22</v>
      </c>
      <c r="G14" s="107">
        <v>14</v>
      </c>
      <c r="H14" s="107">
        <v>15</v>
      </c>
      <c r="I14" s="46">
        <f t="shared" si="4"/>
        <v>7.1428571428571397E-2</v>
      </c>
      <c r="J14" s="107">
        <v>472</v>
      </c>
      <c r="K14" s="107">
        <v>381</v>
      </c>
      <c r="L14" s="107">
        <v>420</v>
      </c>
      <c r="M14" s="46">
        <f t="shared" si="5"/>
        <v>0.10236220472440949</v>
      </c>
      <c r="N14" s="62">
        <f t="shared" si="0"/>
        <v>502</v>
      </c>
      <c r="O14" s="45">
        <f t="shared" si="1"/>
        <v>398</v>
      </c>
      <c r="P14" s="45">
        <f t="shared" si="2"/>
        <v>440</v>
      </c>
      <c r="Q14" s="63">
        <f t="shared" si="6"/>
        <v>0.10552763819095468</v>
      </c>
    </row>
    <row r="15" spans="1:17" s="20" customFormat="1" ht="12" customHeight="1" x14ac:dyDescent="0.2">
      <c r="A15" s="50" t="s">
        <v>1</v>
      </c>
      <c r="B15" s="107">
        <v>11</v>
      </c>
      <c r="C15" s="107">
        <v>11</v>
      </c>
      <c r="D15" s="107">
        <v>16</v>
      </c>
      <c r="E15" s="46">
        <f t="shared" si="3"/>
        <v>0.45454545454545459</v>
      </c>
      <c r="F15" s="107">
        <v>34</v>
      </c>
      <c r="G15" s="107">
        <v>42</v>
      </c>
      <c r="H15" s="107">
        <v>42</v>
      </c>
      <c r="I15" s="46">
        <f t="shared" si="4"/>
        <v>0</v>
      </c>
      <c r="J15" s="45">
        <v>2090</v>
      </c>
      <c r="K15" s="45">
        <v>1408</v>
      </c>
      <c r="L15" s="45">
        <v>1521</v>
      </c>
      <c r="M15" s="46">
        <f t="shared" si="5"/>
        <v>8.0255681818181879E-2</v>
      </c>
      <c r="N15" s="62">
        <f t="shared" si="0"/>
        <v>2135</v>
      </c>
      <c r="O15" s="45">
        <f t="shared" si="1"/>
        <v>1461</v>
      </c>
      <c r="P15" s="45">
        <f t="shared" si="2"/>
        <v>1579</v>
      </c>
      <c r="Q15" s="63">
        <f t="shared" si="6"/>
        <v>8.076659822039689E-2</v>
      </c>
    </row>
    <row r="16" spans="1:17" s="20" customFormat="1" ht="12" customHeight="1" x14ac:dyDescent="0.2">
      <c r="A16" s="50" t="s">
        <v>12</v>
      </c>
      <c r="B16" s="107">
        <v>1</v>
      </c>
      <c r="C16" s="107">
        <v>1</v>
      </c>
      <c r="D16" s="107">
        <v>2</v>
      </c>
      <c r="E16" s="46">
        <f t="shared" si="3"/>
        <v>1</v>
      </c>
      <c r="F16" s="107">
        <v>13</v>
      </c>
      <c r="G16" s="107">
        <v>8</v>
      </c>
      <c r="H16" s="107">
        <v>16</v>
      </c>
      <c r="I16" s="46">
        <f t="shared" si="4"/>
        <v>1</v>
      </c>
      <c r="J16" s="107">
        <v>104</v>
      </c>
      <c r="K16" s="107">
        <v>77</v>
      </c>
      <c r="L16" s="107">
        <v>84</v>
      </c>
      <c r="M16" s="46">
        <f t="shared" si="5"/>
        <v>9.0909090909090828E-2</v>
      </c>
      <c r="N16" s="62">
        <f t="shared" si="0"/>
        <v>118</v>
      </c>
      <c r="O16" s="45">
        <f t="shared" si="1"/>
        <v>86</v>
      </c>
      <c r="P16" s="45">
        <f t="shared" si="2"/>
        <v>102</v>
      </c>
      <c r="Q16" s="63">
        <f t="shared" si="6"/>
        <v>0.18604651162790709</v>
      </c>
    </row>
    <row r="17" spans="1:17" s="20" customFormat="1" ht="12" customHeight="1" x14ac:dyDescent="0.2">
      <c r="A17" s="50" t="s">
        <v>2</v>
      </c>
      <c r="B17" s="107">
        <v>18</v>
      </c>
      <c r="C17" s="107">
        <v>6</v>
      </c>
      <c r="D17" s="107">
        <v>8</v>
      </c>
      <c r="E17" s="46">
        <f t="shared" si="3"/>
        <v>0.33333333333333326</v>
      </c>
      <c r="F17" s="107">
        <v>27</v>
      </c>
      <c r="G17" s="107">
        <v>25</v>
      </c>
      <c r="H17" s="107">
        <v>20</v>
      </c>
      <c r="I17" s="46">
        <f t="shared" si="4"/>
        <v>-0.19999999999999996</v>
      </c>
      <c r="J17" s="45">
        <v>1854</v>
      </c>
      <c r="K17" s="45">
        <v>1280</v>
      </c>
      <c r="L17" s="45">
        <v>1343</v>
      </c>
      <c r="M17" s="46">
        <f t="shared" si="5"/>
        <v>4.9218750000000089E-2</v>
      </c>
      <c r="N17" s="62">
        <f t="shared" si="0"/>
        <v>1899</v>
      </c>
      <c r="O17" s="45">
        <f t="shared" si="1"/>
        <v>1311</v>
      </c>
      <c r="P17" s="45">
        <f t="shared" si="2"/>
        <v>1371</v>
      </c>
      <c r="Q17" s="63">
        <f t="shared" si="6"/>
        <v>4.5766590389016093E-2</v>
      </c>
    </row>
    <row r="18" spans="1:17" s="20" customFormat="1" ht="12" customHeight="1" x14ac:dyDescent="0.2">
      <c r="A18" s="50" t="s">
        <v>13</v>
      </c>
      <c r="B18" s="107">
        <v>9</v>
      </c>
      <c r="C18" s="107">
        <v>7</v>
      </c>
      <c r="D18" s="107">
        <v>13</v>
      </c>
      <c r="E18" s="46">
        <f t="shared" si="3"/>
        <v>0.85714285714285721</v>
      </c>
      <c r="F18" s="107">
        <v>41</v>
      </c>
      <c r="G18" s="107">
        <v>46</v>
      </c>
      <c r="H18" s="107">
        <v>53</v>
      </c>
      <c r="I18" s="46">
        <f t="shared" si="4"/>
        <v>0.15217391304347827</v>
      </c>
      <c r="J18" s="107">
        <v>508</v>
      </c>
      <c r="K18" s="107">
        <v>386</v>
      </c>
      <c r="L18" s="107">
        <v>417</v>
      </c>
      <c r="M18" s="46">
        <f t="shared" si="5"/>
        <v>8.0310880829015607E-2</v>
      </c>
      <c r="N18" s="62">
        <f t="shared" si="0"/>
        <v>558</v>
      </c>
      <c r="O18" s="45">
        <f t="shared" si="1"/>
        <v>439</v>
      </c>
      <c r="P18" s="45">
        <f t="shared" si="2"/>
        <v>483</v>
      </c>
      <c r="Q18" s="63">
        <f t="shared" si="6"/>
        <v>0.10022779043280172</v>
      </c>
    </row>
    <row r="19" spans="1:17" s="20" customFormat="1" ht="12" customHeight="1" x14ac:dyDescent="0.2">
      <c r="A19" s="50" t="s">
        <v>14</v>
      </c>
      <c r="B19" s="107">
        <v>3</v>
      </c>
      <c r="C19" s="107">
        <v>10</v>
      </c>
      <c r="D19" s="107">
        <v>6</v>
      </c>
      <c r="E19" s="46">
        <f t="shared" si="3"/>
        <v>-0.4</v>
      </c>
      <c r="F19" s="107">
        <v>21</v>
      </c>
      <c r="G19" s="107">
        <v>19</v>
      </c>
      <c r="H19" s="107">
        <v>32</v>
      </c>
      <c r="I19" s="46">
        <f t="shared" si="4"/>
        <v>0.68421052631578938</v>
      </c>
      <c r="J19" s="107">
        <v>820</v>
      </c>
      <c r="K19" s="107">
        <v>641</v>
      </c>
      <c r="L19" s="107">
        <v>729</v>
      </c>
      <c r="M19" s="46">
        <f t="shared" si="5"/>
        <v>0.13728549141965685</v>
      </c>
      <c r="N19" s="62">
        <f t="shared" si="0"/>
        <v>844</v>
      </c>
      <c r="O19" s="45">
        <f t="shared" si="1"/>
        <v>670</v>
      </c>
      <c r="P19" s="45">
        <f t="shared" si="2"/>
        <v>767</v>
      </c>
      <c r="Q19" s="63">
        <f t="shared" si="6"/>
        <v>0.14477611940298507</v>
      </c>
    </row>
    <row r="20" spans="1:17" s="20" customFormat="1" ht="12" customHeight="1" x14ac:dyDescent="0.2">
      <c r="A20" s="50" t="s">
        <v>76</v>
      </c>
      <c r="B20" s="107">
        <v>2</v>
      </c>
      <c r="C20" s="107">
        <v>5</v>
      </c>
      <c r="D20" s="107">
        <v>4</v>
      </c>
      <c r="E20" s="46">
        <f t="shared" si="3"/>
        <v>-0.19999999999999996</v>
      </c>
      <c r="F20" s="107">
        <v>10</v>
      </c>
      <c r="G20" s="107">
        <v>8</v>
      </c>
      <c r="H20" s="107">
        <v>12</v>
      </c>
      <c r="I20" s="46">
        <f t="shared" si="4"/>
        <v>0.5</v>
      </c>
      <c r="J20" s="107">
        <v>250</v>
      </c>
      <c r="K20" s="107">
        <v>182</v>
      </c>
      <c r="L20" s="107">
        <v>250</v>
      </c>
      <c r="M20" s="46">
        <f t="shared" si="5"/>
        <v>0.37362637362637363</v>
      </c>
      <c r="N20" s="62">
        <f t="shared" si="0"/>
        <v>262</v>
      </c>
      <c r="O20" s="45">
        <f t="shared" si="1"/>
        <v>195</v>
      </c>
      <c r="P20" s="45">
        <f t="shared" si="2"/>
        <v>266</v>
      </c>
      <c r="Q20" s="63">
        <f t="shared" si="6"/>
        <v>0.36410256410256414</v>
      </c>
    </row>
    <row r="21" spans="1:17" s="20" customFormat="1" ht="12" customHeight="1" x14ac:dyDescent="0.2">
      <c r="A21" s="50" t="s">
        <v>15</v>
      </c>
      <c r="B21" s="107">
        <v>1</v>
      </c>
      <c r="C21" s="107">
        <v>1</v>
      </c>
      <c r="D21" s="107">
        <v>4</v>
      </c>
      <c r="E21" s="46">
        <f t="shared" si="3"/>
        <v>3</v>
      </c>
      <c r="F21" s="107">
        <v>5</v>
      </c>
      <c r="G21" s="107">
        <v>14</v>
      </c>
      <c r="H21" s="107">
        <v>14</v>
      </c>
      <c r="I21" s="46">
        <f t="shared" si="4"/>
        <v>0</v>
      </c>
      <c r="J21" s="107">
        <v>263</v>
      </c>
      <c r="K21" s="107">
        <v>176</v>
      </c>
      <c r="L21" s="107">
        <v>202</v>
      </c>
      <c r="M21" s="46">
        <f t="shared" si="5"/>
        <v>0.14772727272727271</v>
      </c>
      <c r="N21" s="62">
        <f t="shared" si="0"/>
        <v>269</v>
      </c>
      <c r="O21" s="45">
        <f t="shared" si="1"/>
        <v>191</v>
      </c>
      <c r="P21" s="45">
        <f t="shared" si="2"/>
        <v>220</v>
      </c>
      <c r="Q21" s="63">
        <f t="shared" si="6"/>
        <v>0.1518324607329844</v>
      </c>
    </row>
    <row r="22" spans="1:17" s="20" customFormat="1" ht="12" customHeight="1" x14ac:dyDescent="0.2">
      <c r="A22" s="50" t="s">
        <v>16</v>
      </c>
      <c r="B22" s="107">
        <v>9</v>
      </c>
      <c r="C22" s="107">
        <v>3</v>
      </c>
      <c r="D22" s="107">
        <v>7</v>
      </c>
      <c r="E22" s="46">
        <f t="shared" si="3"/>
        <v>1.3333333333333335</v>
      </c>
      <c r="F22" s="107">
        <v>18</v>
      </c>
      <c r="G22" s="107">
        <v>14</v>
      </c>
      <c r="H22" s="107">
        <v>20</v>
      </c>
      <c r="I22" s="46">
        <f t="shared" si="4"/>
        <v>0.4285714285714286</v>
      </c>
      <c r="J22" s="107">
        <v>405</v>
      </c>
      <c r="K22" s="107">
        <v>330</v>
      </c>
      <c r="L22" s="107">
        <v>334</v>
      </c>
      <c r="M22" s="46">
        <f t="shared" si="5"/>
        <v>1.2121212121212199E-2</v>
      </c>
      <c r="N22" s="62">
        <f t="shared" si="0"/>
        <v>432</v>
      </c>
      <c r="O22" s="45">
        <f t="shared" si="1"/>
        <v>347</v>
      </c>
      <c r="P22" s="45">
        <f t="shared" si="2"/>
        <v>361</v>
      </c>
      <c r="Q22" s="63">
        <f t="shared" si="6"/>
        <v>4.0345821325648457E-2</v>
      </c>
    </row>
    <row r="23" spans="1:17" s="20" customFormat="1" ht="12" customHeight="1" x14ac:dyDescent="0.2">
      <c r="A23" s="50" t="s">
        <v>77</v>
      </c>
      <c r="B23" s="107">
        <v>6</v>
      </c>
      <c r="C23" s="107">
        <v>1</v>
      </c>
      <c r="D23" s="107">
        <v>0</v>
      </c>
      <c r="E23" s="46">
        <f t="shared" si="3"/>
        <v>-1</v>
      </c>
      <c r="F23" s="107">
        <v>23</v>
      </c>
      <c r="G23" s="107">
        <v>25</v>
      </c>
      <c r="H23" s="107">
        <v>23</v>
      </c>
      <c r="I23" s="46">
        <f t="shared" si="4"/>
        <v>-7.999999999999996E-2</v>
      </c>
      <c r="J23" s="107">
        <v>180</v>
      </c>
      <c r="K23" s="107">
        <v>171</v>
      </c>
      <c r="L23" s="107">
        <v>183</v>
      </c>
      <c r="M23" s="46">
        <f t="shared" si="5"/>
        <v>7.0175438596491224E-2</v>
      </c>
      <c r="N23" s="62">
        <f t="shared" si="0"/>
        <v>209</v>
      </c>
      <c r="O23" s="45">
        <f t="shared" si="1"/>
        <v>197</v>
      </c>
      <c r="P23" s="45">
        <f t="shared" si="2"/>
        <v>206</v>
      </c>
      <c r="Q23" s="63">
        <f t="shared" si="6"/>
        <v>4.5685279187817285E-2</v>
      </c>
    </row>
    <row r="24" spans="1:17" s="20" customFormat="1" ht="12" customHeight="1" x14ac:dyDescent="0.2">
      <c r="A24" s="50" t="s">
        <v>78</v>
      </c>
      <c r="B24" s="107">
        <v>30</v>
      </c>
      <c r="C24" s="107">
        <v>1</v>
      </c>
      <c r="D24" s="107">
        <v>2</v>
      </c>
      <c r="E24" s="46">
        <f t="shared" si="3"/>
        <v>1</v>
      </c>
      <c r="F24" s="107">
        <v>27</v>
      </c>
      <c r="G24" s="107">
        <v>13</v>
      </c>
      <c r="H24" s="107">
        <v>7</v>
      </c>
      <c r="I24" s="46">
        <f t="shared" si="4"/>
        <v>-0.46153846153846156</v>
      </c>
      <c r="J24" s="107">
        <v>238</v>
      </c>
      <c r="K24" s="107">
        <v>215</v>
      </c>
      <c r="L24" s="107">
        <v>212</v>
      </c>
      <c r="M24" s="46">
        <f t="shared" si="5"/>
        <v>-1.3953488372092981E-2</v>
      </c>
      <c r="N24" s="62">
        <f t="shared" si="0"/>
        <v>295</v>
      </c>
      <c r="O24" s="45">
        <f t="shared" si="1"/>
        <v>229</v>
      </c>
      <c r="P24" s="45">
        <f t="shared" si="2"/>
        <v>221</v>
      </c>
      <c r="Q24" s="63">
        <f t="shared" si="6"/>
        <v>-3.4934497816593857E-2</v>
      </c>
    </row>
    <row r="25" spans="1:17" s="20" customFormat="1" ht="12" customHeight="1" x14ac:dyDescent="0.2">
      <c r="A25" s="54" t="s">
        <v>0</v>
      </c>
      <c r="B25" s="55">
        <f>SUM(B5:B24)</f>
        <v>145</v>
      </c>
      <c r="C25" s="56">
        <f t="shared" ref="C25:D25" si="7">SUM(C5:C24)</f>
        <v>83</v>
      </c>
      <c r="D25" s="56">
        <f t="shared" si="7"/>
        <v>107</v>
      </c>
      <c r="E25" s="57">
        <f>D25/C25-1</f>
        <v>0.28915662650602414</v>
      </c>
      <c r="F25" s="55">
        <f t="shared" ref="F25:H25" si="8">SUM(F5:F24)</f>
        <v>418</v>
      </c>
      <c r="G25" s="56">
        <f t="shared" si="8"/>
        <v>364</v>
      </c>
      <c r="H25" s="56">
        <f t="shared" si="8"/>
        <v>414</v>
      </c>
      <c r="I25" s="57">
        <f>H25/G25-1</f>
        <v>0.13736263736263732</v>
      </c>
      <c r="J25" s="55">
        <f t="shared" ref="J25:L25" si="9">SUM(J5:J24)</f>
        <v>10667</v>
      </c>
      <c r="K25" s="56">
        <f t="shared" si="9"/>
        <v>7717</v>
      </c>
      <c r="L25" s="56">
        <f t="shared" si="9"/>
        <v>8573</v>
      </c>
      <c r="M25" s="57">
        <f>L25/K25-1</f>
        <v>0.11092393417131019</v>
      </c>
      <c r="N25" s="55">
        <f t="shared" ref="N25:P25" si="10">SUM(N5:N24)</f>
        <v>11230</v>
      </c>
      <c r="O25" s="56">
        <f t="shared" si="10"/>
        <v>8164</v>
      </c>
      <c r="P25" s="56">
        <f t="shared" si="10"/>
        <v>9094</v>
      </c>
      <c r="Q25" s="64">
        <f>P25/O25-1</f>
        <v>0.11391474767270937</v>
      </c>
    </row>
    <row r="26" spans="1:17" s="20" customFormat="1" ht="12" customHeight="1" x14ac:dyDescent="0.2"/>
    <row r="27" spans="1:17" s="20" customFormat="1" ht="12" customHeight="1" x14ac:dyDescent="0.2"/>
    <row r="28" spans="1:17" s="20" customFormat="1" ht="12" customHeight="1" x14ac:dyDescent="0.2"/>
    <row r="29" spans="1:17" s="20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6" orientation="portrait" r:id="rId1"/>
  <ignoredErrors>
    <ignoredError sqref="B25:H25 N25:Q25" formulaRange="1"/>
    <ignoredError sqref="I25:M25" formula="1" formulaRange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E8356-FAD8-4529-ADE5-C2A23D48CA5A}">
  <dimension ref="A1:Q34"/>
  <sheetViews>
    <sheetView showGridLines="0" zoomScale="130" zoomScaleNormal="130" workbookViewId="0">
      <selection activeCell="H1" sqref="H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204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98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99</v>
      </c>
      <c r="B5" s="107">
        <v>10</v>
      </c>
      <c r="C5" s="107">
        <v>7</v>
      </c>
      <c r="D5" s="107">
        <v>9</v>
      </c>
      <c r="E5" s="46">
        <f t="shared" ref="E5:E18" si="0">D5/C5-1</f>
        <v>0.28571428571428581</v>
      </c>
      <c r="F5" s="107">
        <v>45</v>
      </c>
      <c r="G5" s="107">
        <v>33</v>
      </c>
      <c r="H5" s="107">
        <v>39</v>
      </c>
      <c r="I5" s="46">
        <f t="shared" ref="I5:I18" si="1">H5/G5-1</f>
        <v>0.18181818181818188</v>
      </c>
      <c r="J5" s="45">
        <v>1697</v>
      </c>
      <c r="K5" s="45">
        <v>1042</v>
      </c>
      <c r="L5" s="45">
        <v>1339</v>
      </c>
      <c r="M5" s="46">
        <f t="shared" ref="M5:M18" si="2">L5/K5-1</f>
        <v>0.28502879078694821</v>
      </c>
      <c r="N5" s="62">
        <f t="shared" ref="N5:N19" si="3">B5+F5+J5</f>
        <v>1752</v>
      </c>
      <c r="O5" s="45">
        <f t="shared" ref="O5:O19" si="4">C5+G5+K5</f>
        <v>1082</v>
      </c>
      <c r="P5" s="45">
        <f t="shared" ref="P5:P19" si="5">D5+H5+L5</f>
        <v>1387</v>
      </c>
      <c r="Q5" s="63">
        <f t="shared" ref="Q5:Q18" si="6">P5/O5-1</f>
        <v>0.28188539741219953</v>
      </c>
    </row>
    <row r="6" spans="1:17" s="20" customFormat="1" ht="12" customHeight="1" x14ac:dyDescent="0.2">
      <c r="A6" s="50" t="s">
        <v>263</v>
      </c>
      <c r="B6" s="107">
        <v>9</v>
      </c>
      <c r="C6" s="107">
        <v>10</v>
      </c>
      <c r="D6" s="107">
        <v>13</v>
      </c>
      <c r="E6" s="46">
        <f t="shared" si="0"/>
        <v>0.30000000000000004</v>
      </c>
      <c r="F6" s="107">
        <v>50</v>
      </c>
      <c r="G6" s="107">
        <v>36</v>
      </c>
      <c r="H6" s="107">
        <v>49</v>
      </c>
      <c r="I6" s="46">
        <f t="shared" si="1"/>
        <v>0.36111111111111116</v>
      </c>
      <c r="J6" s="45">
        <v>1163</v>
      </c>
      <c r="K6" s="107">
        <v>833</v>
      </c>
      <c r="L6" s="107">
        <v>903</v>
      </c>
      <c r="M6" s="46">
        <f t="shared" si="2"/>
        <v>8.4033613445378075E-2</v>
      </c>
      <c r="N6" s="62">
        <f t="shared" si="3"/>
        <v>1222</v>
      </c>
      <c r="O6" s="45">
        <f t="shared" si="4"/>
        <v>879</v>
      </c>
      <c r="P6" s="45">
        <f t="shared" si="5"/>
        <v>965</v>
      </c>
      <c r="Q6" s="63">
        <f t="shared" si="6"/>
        <v>9.7838452787258223E-2</v>
      </c>
    </row>
    <row r="7" spans="1:17" s="20" customFormat="1" ht="12" customHeight="1" x14ac:dyDescent="0.2">
      <c r="A7" s="50" t="s">
        <v>264</v>
      </c>
      <c r="B7" s="107">
        <v>14</v>
      </c>
      <c r="C7" s="107">
        <v>11</v>
      </c>
      <c r="D7" s="107">
        <v>16</v>
      </c>
      <c r="E7" s="46">
        <f t="shared" si="0"/>
        <v>0.45454545454545459</v>
      </c>
      <c r="F7" s="107">
        <v>58</v>
      </c>
      <c r="G7" s="107">
        <v>60</v>
      </c>
      <c r="H7" s="107">
        <v>48</v>
      </c>
      <c r="I7" s="46">
        <f t="shared" si="1"/>
        <v>-0.19999999999999996</v>
      </c>
      <c r="J7" s="45">
        <v>1240</v>
      </c>
      <c r="K7" s="45">
        <v>1029</v>
      </c>
      <c r="L7" s="45">
        <v>1038</v>
      </c>
      <c r="M7" s="46">
        <f t="shared" si="2"/>
        <v>8.7463556851312685E-3</v>
      </c>
      <c r="N7" s="62">
        <f t="shared" si="3"/>
        <v>1312</v>
      </c>
      <c r="O7" s="45">
        <f t="shared" si="4"/>
        <v>1100</v>
      </c>
      <c r="P7" s="45">
        <f t="shared" si="5"/>
        <v>1102</v>
      </c>
      <c r="Q7" s="63">
        <f t="shared" si="6"/>
        <v>1.8181818181817189E-3</v>
      </c>
    </row>
    <row r="8" spans="1:17" s="20" customFormat="1" ht="12" customHeight="1" x14ac:dyDescent="0.2">
      <c r="A8" s="50" t="s">
        <v>265</v>
      </c>
      <c r="B8" s="107">
        <v>8</v>
      </c>
      <c r="C8" s="107">
        <v>8</v>
      </c>
      <c r="D8" s="107">
        <v>8</v>
      </c>
      <c r="E8" s="46">
        <f t="shared" si="0"/>
        <v>0</v>
      </c>
      <c r="F8" s="107">
        <v>34</v>
      </c>
      <c r="G8" s="107">
        <v>36</v>
      </c>
      <c r="H8" s="107">
        <v>41</v>
      </c>
      <c r="I8" s="46">
        <f t="shared" si="1"/>
        <v>0.13888888888888884</v>
      </c>
      <c r="J8" s="107">
        <v>851</v>
      </c>
      <c r="K8" s="107">
        <v>683</v>
      </c>
      <c r="L8" s="107">
        <v>686</v>
      </c>
      <c r="M8" s="46">
        <f t="shared" si="2"/>
        <v>4.3923865300146137E-3</v>
      </c>
      <c r="N8" s="62">
        <f t="shared" si="3"/>
        <v>893</v>
      </c>
      <c r="O8" s="45">
        <f t="shared" si="4"/>
        <v>727</v>
      </c>
      <c r="P8" s="45">
        <f t="shared" si="5"/>
        <v>735</v>
      </c>
      <c r="Q8" s="63">
        <f t="shared" si="6"/>
        <v>1.1004126547455195E-2</v>
      </c>
    </row>
    <row r="9" spans="1:17" s="20" customFormat="1" ht="12" customHeight="1" x14ac:dyDescent="0.2">
      <c r="A9" s="50" t="s">
        <v>266</v>
      </c>
      <c r="B9" s="107">
        <v>7</v>
      </c>
      <c r="C9" s="107">
        <v>7</v>
      </c>
      <c r="D9" s="107">
        <v>3</v>
      </c>
      <c r="E9" s="46">
        <f t="shared" si="0"/>
        <v>-0.5714285714285714</v>
      </c>
      <c r="F9" s="107">
        <v>27</v>
      </c>
      <c r="G9" s="107">
        <v>39</v>
      </c>
      <c r="H9" s="107">
        <v>36</v>
      </c>
      <c r="I9" s="46">
        <f t="shared" si="1"/>
        <v>-7.6923076923076872E-2</v>
      </c>
      <c r="J9" s="107">
        <v>613</v>
      </c>
      <c r="K9" s="107">
        <v>509</v>
      </c>
      <c r="L9" s="107">
        <v>545</v>
      </c>
      <c r="M9" s="46">
        <f t="shared" si="2"/>
        <v>7.0726915520628708E-2</v>
      </c>
      <c r="N9" s="62">
        <f t="shared" si="3"/>
        <v>647</v>
      </c>
      <c r="O9" s="45">
        <f t="shared" si="4"/>
        <v>555</v>
      </c>
      <c r="P9" s="45">
        <f t="shared" si="5"/>
        <v>584</v>
      </c>
      <c r="Q9" s="63">
        <f t="shared" si="6"/>
        <v>5.2252252252252163E-2</v>
      </c>
    </row>
    <row r="10" spans="1:17" s="20" customFormat="1" ht="12" customHeight="1" x14ac:dyDescent="0.2">
      <c r="A10" s="50" t="s">
        <v>267</v>
      </c>
      <c r="B10" s="107">
        <v>3</v>
      </c>
      <c r="C10" s="107">
        <v>7</v>
      </c>
      <c r="D10" s="107">
        <v>6</v>
      </c>
      <c r="E10" s="46">
        <f t="shared" si="0"/>
        <v>-0.1428571428571429</v>
      </c>
      <c r="F10" s="107">
        <v>25</v>
      </c>
      <c r="G10" s="107">
        <v>20</v>
      </c>
      <c r="H10" s="107">
        <v>29</v>
      </c>
      <c r="I10" s="46">
        <f t="shared" si="1"/>
        <v>0.44999999999999996</v>
      </c>
      <c r="J10" s="107">
        <v>507</v>
      </c>
      <c r="K10" s="107">
        <v>413</v>
      </c>
      <c r="L10" s="107">
        <v>423</v>
      </c>
      <c r="M10" s="46">
        <f t="shared" si="2"/>
        <v>2.4213075060532718E-2</v>
      </c>
      <c r="N10" s="62">
        <f t="shared" si="3"/>
        <v>535</v>
      </c>
      <c r="O10" s="45">
        <f t="shared" si="4"/>
        <v>440</v>
      </c>
      <c r="P10" s="45">
        <f t="shared" si="5"/>
        <v>458</v>
      </c>
      <c r="Q10" s="63">
        <f t="shared" si="6"/>
        <v>4.0909090909091006E-2</v>
      </c>
    </row>
    <row r="11" spans="1:17" s="20" customFormat="1" ht="12" customHeight="1" x14ac:dyDescent="0.2">
      <c r="A11" s="50" t="s">
        <v>268</v>
      </c>
      <c r="B11" s="107">
        <v>4</v>
      </c>
      <c r="C11" s="107">
        <v>2</v>
      </c>
      <c r="D11" s="107">
        <v>5</v>
      </c>
      <c r="E11" s="46">
        <f t="shared" si="0"/>
        <v>1.5</v>
      </c>
      <c r="F11" s="107">
        <v>29</v>
      </c>
      <c r="G11" s="107">
        <v>19</v>
      </c>
      <c r="H11" s="107">
        <v>24</v>
      </c>
      <c r="I11" s="46">
        <f t="shared" si="1"/>
        <v>0.26315789473684204</v>
      </c>
      <c r="J11" s="107">
        <v>593</v>
      </c>
      <c r="K11" s="107">
        <v>449</v>
      </c>
      <c r="L11" s="107">
        <v>455</v>
      </c>
      <c r="M11" s="46">
        <f t="shared" si="2"/>
        <v>1.3363028953229383E-2</v>
      </c>
      <c r="N11" s="62">
        <f t="shared" si="3"/>
        <v>626</v>
      </c>
      <c r="O11" s="45">
        <f t="shared" si="4"/>
        <v>470</v>
      </c>
      <c r="P11" s="45">
        <f t="shared" si="5"/>
        <v>484</v>
      </c>
      <c r="Q11" s="63">
        <f t="shared" si="6"/>
        <v>2.9787234042553123E-2</v>
      </c>
    </row>
    <row r="12" spans="1:17" s="20" customFormat="1" ht="12" customHeight="1" x14ac:dyDescent="0.2">
      <c r="A12" s="50" t="s">
        <v>269</v>
      </c>
      <c r="B12" s="107">
        <v>6</v>
      </c>
      <c r="C12" s="107">
        <v>3</v>
      </c>
      <c r="D12" s="107">
        <v>7</v>
      </c>
      <c r="E12" s="46">
        <f t="shared" si="0"/>
        <v>1.3333333333333335</v>
      </c>
      <c r="F12" s="107">
        <v>17</v>
      </c>
      <c r="G12" s="107">
        <v>24</v>
      </c>
      <c r="H12" s="107">
        <v>16</v>
      </c>
      <c r="I12" s="46">
        <f t="shared" si="1"/>
        <v>-0.33333333333333337</v>
      </c>
      <c r="J12" s="107">
        <v>559</v>
      </c>
      <c r="K12" s="107">
        <v>451</v>
      </c>
      <c r="L12" s="107">
        <v>500</v>
      </c>
      <c r="M12" s="46">
        <f t="shared" si="2"/>
        <v>0.10864745011086474</v>
      </c>
      <c r="N12" s="62">
        <f t="shared" si="3"/>
        <v>582</v>
      </c>
      <c r="O12" s="45">
        <f t="shared" si="4"/>
        <v>478</v>
      </c>
      <c r="P12" s="45">
        <f t="shared" si="5"/>
        <v>523</v>
      </c>
      <c r="Q12" s="63">
        <f t="shared" si="6"/>
        <v>9.4142259414226048E-2</v>
      </c>
    </row>
    <row r="13" spans="1:17" s="20" customFormat="1" ht="12" customHeight="1" x14ac:dyDescent="0.2">
      <c r="A13" s="50" t="s">
        <v>270</v>
      </c>
      <c r="B13" s="107">
        <v>6</v>
      </c>
      <c r="C13" s="107">
        <v>4</v>
      </c>
      <c r="D13" s="107">
        <v>5</v>
      </c>
      <c r="E13" s="46">
        <f t="shared" si="0"/>
        <v>0.25</v>
      </c>
      <c r="F13" s="107">
        <v>22</v>
      </c>
      <c r="G13" s="107">
        <v>30</v>
      </c>
      <c r="H13" s="107">
        <v>14</v>
      </c>
      <c r="I13" s="46">
        <f t="shared" si="1"/>
        <v>-0.53333333333333333</v>
      </c>
      <c r="J13" s="107">
        <v>552</v>
      </c>
      <c r="K13" s="107">
        <v>418</v>
      </c>
      <c r="L13" s="107">
        <v>441</v>
      </c>
      <c r="M13" s="46">
        <f t="shared" si="2"/>
        <v>5.5023923444976086E-2</v>
      </c>
      <c r="N13" s="62">
        <f t="shared" si="3"/>
        <v>580</v>
      </c>
      <c r="O13" s="45">
        <f t="shared" si="4"/>
        <v>452</v>
      </c>
      <c r="P13" s="45">
        <f t="shared" si="5"/>
        <v>460</v>
      </c>
      <c r="Q13" s="63">
        <f t="shared" si="6"/>
        <v>1.7699115044247815E-2</v>
      </c>
    </row>
    <row r="14" spans="1:17" s="20" customFormat="1" ht="12" customHeight="1" x14ac:dyDescent="0.2">
      <c r="A14" s="50" t="s">
        <v>271</v>
      </c>
      <c r="B14" s="107">
        <v>5</v>
      </c>
      <c r="C14" s="107">
        <v>1</v>
      </c>
      <c r="D14" s="107">
        <v>4</v>
      </c>
      <c r="E14" s="46">
        <f t="shared" si="0"/>
        <v>3</v>
      </c>
      <c r="F14" s="107">
        <v>17</v>
      </c>
      <c r="G14" s="107">
        <v>14</v>
      </c>
      <c r="H14" s="107">
        <v>21</v>
      </c>
      <c r="I14" s="46">
        <f t="shared" si="1"/>
        <v>0.5</v>
      </c>
      <c r="J14" s="107">
        <v>616</v>
      </c>
      <c r="K14" s="107">
        <v>417</v>
      </c>
      <c r="L14" s="107">
        <v>481</v>
      </c>
      <c r="M14" s="46">
        <f t="shared" si="2"/>
        <v>0.1534772182254196</v>
      </c>
      <c r="N14" s="62">
        <f t="shared" si="3"/>
        <v>638</v>
      </c>
      <c r="O14" s="45">
        <f t="shared" si="4"/>
        <v>432</v>
      </c>
      <c r="P14" s="45">
        <f t="shared" si="5"/>
        <v>506</v>
      </c>
      <c r="Q14" s="63">
        <f t="shared" si="6"/>
        <v>0.17129629629629628</v>
      </c>
    </row>
    <row r="15" spans="1:17" s="20" customFormat="1" ht="12" customHeight="1" x14ac:dyDescent="0.2">
      <c r="A15" s="50" t="s">
        <v>272</v>
      </c>
      <c r="B15" s="107">
        <v>11</v>
      </c>
      <c r="C15" s="107">
        <v>3</v>
      </c>
      <c r="D15" s="107">
        <v>3</v>
      </c>
      <c r="E15" s="46">
        <f t="shared" si="0"/>
        <v>0</v>
      </c>
      <c r="F15" s="107">
        <v>16</v>
      </c>
      <c r="G15" s="107">
        <v>10</v>
      </c>
      <c r="H15" s="107">
        <v>24</v>
      </c>
      <c r="I15" s="46">
        <f t="shared" si="1"/>
        <v>1.4</v>
      </c>
      <c r="J15" s="107">
        <v>547</v>
      </c>
      <c r="K15" s="107">
        <v>361</v>
      </c>
      <c r="L15" s="107">
        <v>431</v>
      </c>
      <c r="M15" s="46">
        <f t="shared" si="2"/>
        <v>0.19390581717451516</v>
      </c>
      <c r="N15" s="62">
        <f t="shared" si="3"/>
        <v>574</v>
      </c>
      <c r="O15" s="45">
        <f t="shared" si="4"/>
        <v>374</v>
      </c>
      <c r="P15" s="45">
        <f t="shared" si="5"/>
        <v>458</v>
      </c>
      <c r="Q15" s="63">
        <f t="shared" si="6"/>
        <v>0.22459893048128343</v>
      </c>
    </row>
    <row r="16" spans="1:17" s="20" customFormat="1" ht="12" customHeight="1" x14ac:dyDescent="0.2">
      <c r="A16" s="50" t="s">
        <v>273</v>
      </c>
      <c r="B16" s="107">
        <v>12</v>
      </c>
      <c r="C16" s="107">
        <v>4</v>
      </c>
      <c r="D16" s="107">
        <v>5</v>
      </c>
      <c r="E16" s="46">
        <f t="shared" si="0"/>
        <v>0.25</v>
      </c>
      <c r="F16" s="107">
        <v>30</v>
      </c>
      <c r="G16" s="107">
        <v>1</v>
      </c>
      <c r="H16" s="107">
        <v>19</v>
      </c>
      <c r="I16" s="46">
        <f t="shared" si="1"/>
        <v>18</v>
      </c>
      <c r="J16" s="107">
        <v>490</v>
      </c>
      <c r="K16" s="107">
        <v>298</v>
      </c>
      <c r="L16" s="107">
        <v>368</v>
      </c>
      <c r="M16" s="46">
        <f t="shared" si="2"/>
        <v>0.2348993288590604</v>
      </c>
      <c r="N16" s="62">
        <f t="shared" si="3"/>
        <v>532</v>
      </c>
      <c r="O16" s="45">
        <f t="shared" si="4"/>
        <v>303</v>
      </c>
      <c r="P16" s="45">
        <f t="shared" si="5"/>
        <v>392</v>
      </c>
      <c r="Q16" s="63">
        <f t="shared" si="6"/>
        <v>0.29372937293729362</v>
      </c>
    </row>
    <row r="17" spans="1:17" s="20" customFormat="1" ht="12" customHeight="1" x14ac:dyDescent="0.2">
      <c r="A17" s="50" t="s">
        <v>274</v>
      </c>
      <c r="B17" s="107">
        <v>11</v>
      </c>
      <c r="C17" s="107">
        <v>3</v>
      </c>
      <c r="D17" s="107">
        <v>11</v>
      </c>
      <c r="E17" s="46">
        <f t="shared" si="0"/>
        <v>2.6666666666666665</v>
      </c>
      <c r="F17" s="107">
        <v>11</v>
      </c>
      <c r="G17" s="107">
        <v>13</v>
      </c>
      <c r="H17" s="107">
        <v>17</v>
      </c>
      <c r="I17" s="46">
        <f t="shared" si="1"/>
        <v>0.30769230769230771</v>
      </c>
      <c r="J17" s="107">
        <v>420</v>
      </c>
      <c r="K17" s="107">
        <v>298</v>
      </c>
      <c r="L17" s="107">
        <v>379</v>
      </c>
      <c r="M17" s="46">
        <f t="shared" si="2"/>
        <v>0.27181208053691286</v>
      </c>
      <c r="N17" s="62">
        <f t="shared" si="3"/>
        <v>442</v>
      </c>
      <c r="O17" s="45">
        <f t="shared" si="4"/>
        <v>314</v>
      </c>
      <c r="P17" s="45">
        <f t="shared" si="5"/>
        <v>407</v>
      </c>
      <c r="Q17" s="63">
        <f t="shared" si="6"/>
        <v>0.29617834394904463</v>
      </c>
    </row>
    <row r="18" spans="1:17" s="20" customFormat="1" ht="12" customHeight="1" x14ac:dyDescent="0.2">
      <c r="A18" s="50" t="s">
        <v>112</v>
      </c>
      <c r="B18" s="107">
        <v>39</v>
      </c>
      <c r="C18" s="107">
        <v>18</v>
      </c>
      <c r="D18" s="107">
        <v>11</v>
      </c>
      <c r="E18" s="46">
        <f t="shared" si="0"/>
        <v>-0.38888888888888884</v>
      </c>
      <c r="F18" s="107">
        <v>37</v>
      </c>
      <c r="G18" s="107">
        <v>29</v>
      </c>
      <c r="H18" s="107">
        <v>37</v>
      </c>
      <c r="I18" s="46">
        <f t="shared" si="1"/>
        <v>0.27586206896551735</v>
      </c>
      <c r="J18" s="107">
        <v>818</v>
      </c>
      <c r="K18" s="107">
        <v>516</v>
      </c>
      <c r="L18" s="107">
        <v>584</v>
      </c>
      <c r="M18" s="46">
        <f t="shared" si="2"/>
        <v>0.13178294573643412</v>
      </c>
      <c r="N18" s="62">
        <f t="shared" si="3"/>
        <v>894</v>
      </c>
      <c r="O18" s="45">
        <f t="shared" si="4"/>
        <v>563</v>
      </c>
      <c r="P18" s="45">
        <f t="shared" si="5"/>
        <v>632</v>
      </c>
      <c r="Q18" s="63">
        <f t="shared" si="6"/>
        <v>0.12255772646536411</v>
      </c>
    </row>
    <row r="19" spans="1:17" s="20" customFormat="1" ht="12" customHeight="1" x14ac:dyDescent="0.2">
      <c r="A19" s="50" t="s">
        <v>70</v>
      </c>
      <c r="B19" s="107">
        <v>0</v>
      </c>
      <c r="C19" s="107">
        <v>0</v>
      </c>
      <c r="D19" s="107">
        <v>0</v>
      </c>
      <c r="E19" s="46" t="s">
        <v>62</v>
      </c>
      <c r="F19" s="107">
        <v>0</v>
      </c>
      <c r="G19" s="107">
        <v>0</v>
      </c>
      <c r="H19" s="107">
        <v>0</v>
      </c>
      <c r="I19" s="46" t="s">
        <v>62</v>
      </c>
      <c r="J19" s="107">
        <v>1</v>
      </c>
      <c r="K19" s="107">
        <v>0</v>
      </c>
      <c r="L19" s="107">
        <v>0</v>
      </c>
      <c r="M19" s="46" t="s">
        <v>62</v>
      </c>
      <c r="N19" s="62">
        <f t="shared" si="3"/>
        <v>1</v>
      </c>
      <c r="O19" s="45">
        <f t="shared" si="4"/>
        <v>0</v>
      </c>
      <c r="P19" s="45">
        <f t="shared" si="5"/>
        <v>0</v>
      </c>
      <c r="Q19" s="63" t="s">
        <v>62</v>
      </c>
    </row>
    <row r="20" spans="1:17" s="20" customFormat="1" ht="12" customHeight="1" x14ac:dyDescent="0.2">
      <c r="A20" s="54" t="s">
        <v>0</v>
      </c>
      <c r="B20" s="55">
        <f>SUM(B5:B19)</f>
        <v>145</v>
      </c>
      <c r="C20" s="56">
        <f t="shared" ref="C20:D20" si="7">SUM(C5:C19)</f>
        <v>88</v>
      </c>
      <c r="D20" s="56">
        <f t="shared" si="7"/>
        <v>106</v>
      </c>
      <c r="E20" s="57">
        <f>D20/C20-1</f>
        <v>0.20454545454545459</v>
      </c>
      <c r="F20" s="55">
        <f t="shared" ref="F20:H20" si="8">SUM(F5:F19)</f>
        <v>418</v>
      </c>
      <c r="G20" s="56">
        <f t="shared" si="8"/>
        <v>364</v>
      </c>
      <c r="H20" s="56">
        <f t="shared" si="8"/>
        <v>414</v>
      </c>
      <c r="I20" s="57">
        <f>H20/G20-1</f>
        <v>0.13736263736263732</v>
      </c>
      <c r="J20" s="55">
        <f t="shared" ref="J20:L20" si="9">SUM(J5:J19)</f>
        <v>10667</v>
      </c>
      <c r="K20" s="56">
        <f t="shared" si="9"/>
        <v>7717</v>
      </c>
      <c r="L20" s="56">
        <f t="shared" si="9"/>
        <v>8573</v>
      </c>
      <c r="M20" s="57">
        <f>L20/K20-1</f>
        <v>0.11092393417131019</v>
      </c>
      <c r="N20" s="55">
        <f t="shared" ref="N20:P20" si="10">SUM(N5:N19)</f>
        <v>11230</v>
      </c>
      <c r="O20" s="56">
        <f t="shared" si="10"/>
        <v>8169</v>
      </c>
      <c r="P20" s="56">
        <f t="shared" si="10"/>
        <v>9093</v>
      </c>
      <c r="Q20" s="64">
        <f>P20/O20-1</f>
        <v>0.11311053984575836</v>
      </c>
    </row>
    <row r="21" spans="1:17" s="20" customFormat="1" ht="12" customHeight="1" x14ac:dyDescent="0.2"/>
    <row r="22" spans="1:17" s="20" customFormat="1" ht="12" customHeight="1" x14ac:dyDescent="0.2"/>
    <row r="23" spans="1:17" s="20" customFormat="1" ht="12" customHeight="1" x14ac:dyDescent="0.2"/>
    <row r="24" spans="1:17" s="20" customFormat="1" ht="12" customHeight="1" x14ac:dyDescent="0.2"/>
    <row r="25" spans="1:17" s="20" customFormat="1" ht="12" customHeight="1" x14ac:dyDescent="0.2"/>
    <row r="26" spans="1:17" s="20" customFormat="1" ht="12" customHeight="1" x14ac:dyDescent="0.2"/>
    <row r="27" spans="1:17" s="20" customFormat="1" ht="12" customHeight="1" x14ac:dyDescent="0.2"/>
    <row r="28" spans="1:17" s="20" customFormat="1" ht="12" customHeight="1" x14ac:dyDescent="0.2"/>
    <row r="29" spans="1:17" s="20" customFormat="1" ht="12" customHeight="1" x14ac:dyDescent="0.2"/>
    <row r="30" spans="1:17" s="20" customFormat="1" ht="12" customHeight="1" x14ac:dyDescent="0.2"/>
    <row r="31" spans="1:17" ht="12" customHeight="1" x14ac:dyDescent="0.3"/>
    <row r="32" spans="1:17" ht="12" customHeight="1" x14ac:dyDescent="0.3"/>
    <row r="33" ht="12" customHeight="1" x14ac:dyDescent="0.3"/>
    <row r="34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3" orientation="portrait" r:id="rId1"/>
  <ignoredErrors>
    <ignoredError sqref="B20:H20 N20:Q20" formulaRange="1"/>
    <ignoredError sqref="I20:M20" formula="1" formulaRange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62C5-B819-4720-9ACA-2B14FC1B2A10}">
  <dimension ref="A1:Q33"/>
  <sheetViews>
    <sheetView showGridLines="0" zoomScale="130" zoomScaleNormal="130" workbookViewId="0">
      <selection activeCell="J1" sqref="J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205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162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8" customHeight="1" x14ac:dyDescent="0.2">
      <c r="A5" s="50" t="s">
        <v>163</v>
      </c>
      <c r="B5" s="107">
        <v>87</v>
      </c>
      <c r="C5" s="107">
        <v>60</v>
      </c>
      <c r="D5" s="107">
        <v>79</v>
      </c>
      <c r="E5" s="46">
        <f>D5/C5-1</f>
        <v>0.31666666666666665</v>
      </c>
      <c r="F5" s="107">
        <v>323</v>
      </c>
      <c r="G5" s="107">
        <v>290</v>
      </c>
      <c r="H5" s="107">
        <v>343</v>
      </c>
      <c r="I5" s="46">
        <f>H5/G5-1</f>
        <v>0.1827586206896552</v>
      </c>
      <c r="J5" s="45">
        <v>8872</v>
      </c>
      <c r="K5" s="45">
        <v>6492</v>
      </c>
      <c r="L5" s="45">
        <v>7081</v>
      </c>
      <c r="M5" s="46">
        <f>L5/K5-1</f>
        <v>9.0727048675292687E-2</v>
      </c>
      <c r="N5" s="62">
        <f t="shared" ref="N5:P9" si="0">B5+F5+J5</f>
        <v>9282</v>
      </c>
      <c r="O5" s="45">
        <f t="shared" si="0"/>
        <v>6842</v>
      </c>
      <c r="P5" s="45">
        <f t="shared" si="0"/>
        <v>7503</v>
      </c>
      <c r="Q5" s="63">
        <f>P5/O5-1</f>
        <v>9.6609178602747647E-2</v>
      </c>
    </row>
    <row r="6" spans="1:17" s="20" customFormat="1" ht="18" customHeight="1" x14ac:dyDescent="0.2">
      <c r="A6" s="50" t="s">
        <v>164</v>
      </c>
      <c r="B6" s="107">
        <v>3</v>
      </c>
      <c r="C6" s="107">
        <v>2</v>
      </c>
      <c r="D6" s="107">
        <v>4</v>
      </c>
      <c r="E6" s="46">
        <f t="shared" ref="E6:E8" si="1">D6/C6-1</f>
        <v>1</v>
      </c>
      <c r="F6" s="107">
        <v>23</v>
      </c>
      <c r="G6" s="107">
        <v>14</v>
      </c>
      <c r="H6" s="107">
        <v>20</v>
      </c>
      <c r="I6" s="46">
        <f t="shared" ref="I6:I8" si="2">H6/G6-1</f>
        <v>0.4285714285714286</v>
      </c>
      <c r="J6" s="45">
        <v>1009</v>
      </c>
      <c r="K6" s="107">
        <v>678</v>
      </c>
      <c r="L6" s="107">
        <v>814</v>
      </c>
      <c r="M6" s="46">
        <f t="shared" ref="M6:M9" si="3">L6/K6-1</f>
        <v>0.20058997050147487</v>
      </c>
      <c r="N6" s="62">
        <f t="shared" si="0"/>
        <v>1035</v>
      </c>
      <c r="O6" s="45">
        <f t="shared" si="0"/>
        <v>694</v>
      </c>
      <c r="P6" s="45">
        <f t="shared" si="0"/>
        <v>838</v>
      </c>
      <c r="Q6" s="63">
        <f t="shared" ref="Q6:Q9" si="4">P6/O6-1</f>
        <v>0.20749279538904908</v>
      </c>
    </row>
    <row r="7" spans="1:17" s="20" customFormat="1" ht="18" customHeight="1" x14ac:dyDescent="0.2">
      <c r="A7" s="50" t="s">
        <v>165</v>
      </c>
      <c r="B7" s="107">
        <v>3</v>
      </c>
      <c r="C7" s="107">
        <v>4</v>
      </c>
      <c r="D7" s="107">
        <v>2</v>
      </c>
      <c r="E7" s="46">
        <f t="shared" si="1"/>
        <v>-0.5</v>
      </c>
      <c r="F7" s="107">
        <v>4</v>
      </c>
      <c r="G7" s="107">
        <v>7</v>
      </c>
      <c r="H7" s="107">
        <v>6</v>
      </c>
      <c r="I7" s="46">
        <f t="shared" si="2"/>
        <v>-0.1428571428571429</v>
      </c>
      <c r="J7" s="107">
        <v>70</v>
      </c>
      <c r="K7" s="107">
        <v>51</v>
      </c>
      <c r="L7" s="107">
        <v>67</v>
      </c>
      <c r="M7" s="46">
        <f t="shared" si="3"/>
        <v>0.31372549019607843</v>
      </c>
      <c r="N7" s="62">
        <f t="shared" si="0"/>
        <v>77</v>
      </c>
      <c r="O7" s="45">
        <f t="shared" si="0"/>
        <v>62</v>
      </c>
      <c r="P7" s="45">
        <f t="shared" si="0"/>
        <v>75</v>
      </c>
      <c r="Q7" s="63">
        <f t="shared" si="4"/>
        <v>0.20967741935483875</v>
      </c>
    </row>
    <row r="8" spans="1:17" s="20" customFormat="1" ht="18" customHeight="1" x14ac:dyDescent="0.2">
      <c r="A8" s="50" t="s">
        <v>166</v>
      </c>
      <c r="B8" s="107">
        <v>22</v>
      </c>
      <c r="C8" s="107">
        <v>17</v>
      </c>
      <c r="D8" s="107">
        <v>22</v>
      </c>
      <c r="E8" s="46">
        <f t="shared" si="1"/>
        <v>0.29411764705882359</v>
      </c>
      <c r="F8" s="107">
        <v>53</v>
      </c>
      <c r="G8" s="107">
        <v>53</v>
      </c>
      <c r="H8" s="107">
        <v>43</v>
      </c>
      <c r="I8" s="46">
        <f t="shared" si="2"/>
        <v>-0.18867924528301883</v>
      </c>
      <c r="J8" s="107">
        <v>636</v>
      </c>
      <c r="K8" s="107">
        <v>482</v>
      </c>
      <c r="L8" s="107">
        <v>582</v>
      </c>
      <c r="M8" s="46">
        <f t="shared" si="3"/>
        <v>0.20746887966804972</v>
      </c>
      <c r="N8" s="62">
        <f t="shared" si="0"/>
        <v>711</v>
      </c>
      <c r="O8" s="45">
        <f t="shared" si="0"/>
        <v>552</v>
      </c>
      <c r="P8" s="45">
        <f t="shared" si="0"/>
        <v>647</v>
      </c>
      <c r="Q8" s="63">
        <f t="shared" si="4"/>
        <v>0.17210144927536231</v>
      </c>
    </row>
    <row r="9" spans="1:17" s="20" customFormat="1" ht="18" customHeight="1" x14ac:dyDescent="0.2">
      <c r="A9" s="50" t="s">
        <v>70</v>
      </c>
      <c r="B9" s="107">
        <v>30</v>
      </c>
      <c r="C9" s="107">
        <v>0</v>
      </c>
      <c r="D9" s="107">
        <v>0</v>
      </c>
      <c r="E9" s="46" t="s">
        <v>62</v>
      </c>
      <c r="F9" s="107">
        <v>15</v>
      </c>
      <c r="G9" s="107">
        <v>0</v>
      </c>
      <c r="H9" s="107">
        <v>2</v>
      </c>
      <c r="I9" s="46" t="s">
        <v>62</v>
      </c>
      <c r="J9" s="107">
        <v>80</v>
      </c>
      <c r="K9" s="107">
        <v>14</v>
      </c>
      <c r="L9" s="107">
        <v>29</v>
      </c>
      <c r="M9" s="46">
        <f t="shared" si="3"/>
        <v>1.0714285714285716</v>
      </c>
      <c r="N9" s="62">
        <f t="shared" si="0"/>
        <v>125</v>
      </c>
      <c r="O9" s="45">
        <f t="shared" si="0"/>
        <v>14</v>
      </c>
      <c r="P9" s="45">
        <f t="shared" si="0"/>
        <v>31</v>
      </c>
      <c r="Q9" s="63">
        <f t="shared" si="4"/>
        <v>1.2142857142857144</v>
      </c>
    </row>
    <row r="10" spans="1:17" s="20" customFormat="1" ht="12" customHeight="1" x14ac:dyDescent="0.2">
      <c r="A10" s="54" t="s">
        <v>0</v>
      </c>
      <c r="B10" s="55">
        <f>SUM(B5:B9)</f>
        <v>145</v>
      </c>
      <c r="C10" s="56">
        <f t="shared" ref="C10:D10" si="5">SUM(C5:C9)</f>
        <v>83</v>
      </c>
      <c r="D10" s="56">
        <f t="shared" si="5"/>
        <v>107</v>
      </c>
      <c r="E10" s="57">
        <f>D10/C10-1</f>
        <v>0.28915662650602414</v>
      </c>
      <c r="F10" s="55">
        <f t="shared" ref="F10:H10" si="6">SUM(F5:F9)</f>
        <v>418</v>
      </c>
      <c r="G10" s="56">
        <f t="shared" si="6"/>
        <v>364</v>
      </c>
      <c r="H10" s="56">
        <f t="shared" si="6"/>
        <v>414</v>
      </c>
      <c r="I10" s="57">
        <f>H10/G10-1</f>
        <v>0.13736263736263732</v>
      </c>
      <c r="J10" s="55">
        <f t="shared" ref="J10:L10" si="7">SUM(J5:J9)</f>
        <v>10667</v>
      </c>
      <c r="K10" s="56">
        <f t="shared" si="7"/>
        <v>7717</v>
      </c>
      <c r="L10" s="56">
        <f t="shared" si="7"/>
        <v>8573</v>
      </c>
      <c r="M10" s="57">
        <f>L10/K10-1</f>
        <v>0.11092393417131019</v>
      </c>
      <c r="N10" s="55">
        <f t="shared" ref="N10:P10" si="8">SUM(N5:N9)</f>
        <v>11230</v>
      </c>
      <c r="O10" s="56">
        <f t="shared" si="8"/>
        <v>8164</v>
      </c>
      <c r="P10" s="56">
        <f t="shared" si="8"/>
        <v>9094</v>
      </c>
      <c r="Q10" s="64">
        <f>P10/O10-1</f>
        <v>0.11391474767270937</v>
      </c>
    </row>
    <row r="11" spans="1:17" s="20" customFormat="1" ht="12" customHeight="1" x14ac:dyDescent="0.2"/>
    <row r="12" spans="1:17" s="20" customFormat="1" ht="12" customHeight="1" x14ac:dyDescent="0.2"/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4" orientation="portrait" r:id="rId1"/>
  <ignoredErrors>
    <ignoredError sqref="B10:H10 N10:Q10" formulaRange="1"/>
    <ignoredError sqref="I10:M10" formula="1" formulaRange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4333D-4C81-47F2-AAD6-CBFF7B6E1EA4}">
  <dimension ref="A1:Q33"/>
  <sheetViews>
    <sheetView showGridLines="0" zoomScale="130" zoomScaleNormal="130" workbookViewId="0">
      <selection activeCell="G1" sqref="G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228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95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117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65" t="s">
        <v>97</v>
      </c>
      <c r="B5" s="107">
        <v>88</v>
      </c>
      <c r="C5" s="107">
        <v>44</v>
      </c>
      <c r="D5" s="107">
        <v>55</v>
      </c>
      <c r="E5" s="46">
        <f>D5/C5-1</f>
        <v>0.25</v>
      </c>
      <c r="F5" s="107">
        <v>219</v>
      </c>
      <c r="G5" s="107">
        <v>174</v>
      </c>
      <c r="H5" s="107">
        <v>218</v>
      </c>
      <c r="I5" s="46">
        <f>H5/G5-1</f>
        <v>0.25287356321839072</v>
      </c>
      <c r="J5" s="45">
        <v>6934</v>
      </c>
      <c r="K5" s="45">
        <v>4534</v>
      </c>
      <c r="L5" s="45">
        <v>5446</v>
      </c>
      <c r="M5" s="46">
        <f>L5/K5-1</f>
        <v>0.20114689016321119</v>
      </c>
      <c r="N5" s="62">
        <f t="shared" ref="N5:P7" si="0">B5+F5+J5</f>
        <v>7241</v>
      </c>
      <c r="O5" s="45">
        <f t="shared" si="0"/>
        <v>4752</v>
      </c>
      <c r="P5" s="45">
        <f t="shared" si="0"/>
        <v>5719</v>
      </c>
      <c r="Q5" s="63">
        <f>P5/O5-1</f>
        <v>0.203493265993266</v>
      </c>
    </row>
    <row r="6" spans="1:17" s="20" customFormat="1" ht="12" customHeight="1" x14ac:dyDescent="0.2">
      <c r="A6" s="65" t="s">
        <v>96</v>
      </c>
      <c r="B6" s="107">
        <v>57</v>
      </c>
      <c r="C6" s="107">
        <v>39</v>
      </c>
      <c r="D6" s="107">
        <v>52</v>
      </c>
      <c r="E6" s="46">
        <f t="shared" ref="E6" si="1">D6/C6-1</f>
        <v>0.33333333333333326</v>
      </c>
      <c r="F6" s="107">
        <v>199</v>
      </c>
      <c r="G6" s="107">
        <v>190</v>
      </c>
      <c r="H6" s="107">
        <v>196</v>
      </c>
      <c r="I6" s="46">
        <f t="shared" ref="I6" si="2">H6/G6-1</f>
        <v>3.1578947368421151E-2</v>
      </c>
      <c r="J6" s="45">
        <v>3732</v>
      </c>
      <c r="K6" s="45">
        <v>3183</v>
      </c>
      <c r="L6" s="45">
        <v>3127</v>
      </c>
      <c r="M6" s="46">
        <f t="shared" ref="M6" si="3">L6/K6-1</f>
        <v>-1.7593465284322929E-2</v>
      </c>
      <c r="N6" s="62">
        <f t="shared" si="0"/>
        <v>3988</v>
      </c>
      <c r="O6" s="45">
        <f t="shared" si="0"/>
        <v>3412</v>
      </c>
      <c r="P6" s="45">
        <f t="shared" si="0"/>
        <v>3375</v>
      </c>
      <c r="Q6" s="63">
        <f t="shared" ref="Q6" si="4">P6/O6-1</f>
        <v>-1.0844079718640098E-2</v>
      </c>
    </row>
    <row r="7" spans="1:17" s="20" customFormat="1" ht="12" customHeight="1" x14ac:dyDescent="0.2">
      <c r="A7" s="65" t="s">
        <v>70</v>
      </c>
      <c r="B7" s="107">
        <v>0</v>
      </c>
      <c r="C7" s="107">
        <v>0</v>
      </c>
      <c r="D7" s="107">
        <v>0</v>
      </c>
      <c r="E7" s="46" t="s">
        <v>62</v>
      </c>
      <c r="F7" s="107">
        <v>0</v>
      </c>
      <c r="G7" s="107">
        <v>0</v>
      </c>
      <c r="H7" s="107">
        <v>0</v>
      </c>
      <c r="I7" s="46" t="s">
        <v>62</v>
      </c>
      <c r="J7" s="107">
        <v>1</v>
      </c>
      <c r="K7" s="107">
        <v>0</v>
      </c>
      <c r="L7" s="107">
        <v>0</v>
      </c>
      <c r="M7" s="46" t="s">
        <v>62</v>
      </c>
      <c r="N7" s="62">
        <f t="shared" si="0"/>
        <v>1</v>
      </c>
      <c r="O7" s="45">
        <f t="shared" si="0"/>
        <v>0</v>
      </c>
      <c r="P7" s="45">
        <f t="shared" si="0"/>
        <v>0</v>
      </c>
      <c r="Q7" s="63" t="s">
        <v>62</v>
      </c>
    </row>
    <row r="8" spans="1:17" s="20" customFormat="1" ht="12" customHeight="1" x14ac:dyDescent="0.2">
      <c r="A8" s="54" t="s">
        <v>0</v>
      </c>
      <c r="B8" s="55">
        <f t="shared" ref="B8:D8" si="5">SUM(B5:B7)</f>
        <v>145</v>
      </c>
      <c r="C8" s="56">
        <f t="shared" si="5"/>
        <v>83</v>
      </c>
      <c r="D8" s="56">
        <f t="shared" si="5"/>
        <v>107</v>
      </c>
      <c r="E8" s="57">
        <f>D8/C8-1</f>
        <v>0.28915662650602414</v>
      </c>
      <c r="F8" s="55">
        <f t="shared" ref="F8:H8" si="6">SUM(F5:F7)</f>
        <v>418</v>
      </c>
      <c r="G8" s="56">
        <f t="shared" si="6"/>
        <v>364</v>
      </c>
      <c r="H8" s="56">
        <f t="shared" si="6"/>
        <v>414</v>
      </c>
      <c r="I8" s="57">
        <f>H8/G8-1</f>
        <v>0.13736263736263732</v>
      </c>
      <c r="J8" s="55">
        <f t="shared" ref="J8:L8" si="7">SUM(J5:J7)</f>
        <v>10667</v>
      </c>
      <c r="K8" s="56">
        <f t="shared" si="7"/>
        <v>7717</v>
      </c>
      <c r="L8" s="56">
        <f t="shared" si="7"/>
        <v>8573</v>
      </c>
      <c r="M8" s="57">
        <f>L8/K8-1</f>
        <v>0.11092393417131019</v>
      </c>
      <c r="N8" s="55">
        <f>SUM(N5:N7)</f>
        <v>11230</v>
      </c>
      <c r="O8" s="56">
        <f t="shared" ref="O8:P8" si="8">SUM(O5:O7)</f>
        <v>8164</v>
      </c>
      <c r="P8" s="56">
        <f t="shared" si="8"/>
        <v>9094</v>
      </c>
      <c r="Q8" s="64">
        <f>P8/O8-1</f>
        <v>0.11391474767270937</v>
      </c>
    </row>
    <row r="9" spans="1:17" s="20" customFormat="1" ht="12" customHeight="1" x14ac:dyDescent="0.2"/>
    <row r="10" spans="1:17" s="20" customFormat="1" ht="12" customHeight="1" x14ac:dyDescent="0.2"/>
    <row r="11" spans="1:17" s="20" customFormat="1" ht="12" customHeight="1" x14ac:dyDescent="0.2"/>
    <row r="12" spans="1:17" s="20" customFormat="1" ht="12" customHeight="1" x14ac:dyDescent="0.2"/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4" orientation="portrait" r:id="rId1"/>
  <ignoredErrors>
    <ignoredError sqref="B8:D8 N8:Q8" formulaRange="1"/>
    <ignoredError sqref="E8:M8" formula="1" formulaRange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FF028-8378-4B87-BE3E-E40395E2ECBD}">
  <dimension ref="A1:Q33"/>
  <sheetViews>
    <sheetView showGridLines="0" zoomScale="140" zoomScaleNormal="140" workbookViewId="0">
      <selection activeCell="H1" sqref="H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5" t="s">
        <v>226</v>
      </c>
      <c r="B1" s="19"/>
      <c r="C1" s="19"/>
      <c r="D1" s="19"/>
      <c r="E1" s="19"/>
      <c r="F1" s="19"/>
    </row>
    <row r="2" spans="1:17" s="20" customFormat="1" ht="25.2" customHeight="1" thickBot="1" x14ac:dyDescent="0.25"/>
    <row r="3" spans="1:17" s="20" customFormat="1" ht="13.95" customHeight="1" thickBot="1" x14ac:dyDescent="0.25">
      <c r="A3" s="197" t="s">
        <v>214</v>
      </c>
      <c r="B3" s="178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167</v>
      </c>
      <c r="O3" s="176"/>
      <c r="P3" s="176"/>
      <c r="Q3" s="176"/>
    </row>
    <row r="4" spans="1:17" s="20" customFormat="1" ht="19.95" customHeight="1" thickBot="1" x14ac:dyDescent="0.25">
      <c r="A4" s="197"/>
      <c r="B4" s="41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115</v>
      </c>
      <c r="B5" s="107">
        <v>383</v>
      </c>
      <c r="C5" s="107">
        <v>358</v>
      </c>
      <c r="D5" s="107">
        <v>381</v>
      </c>
      <c r="E5" s="46">
        <f>D5/C5-1</f>
        <v>6.4245810055865826E-2</v>
      </c>
      <c r="F5" s="45">
        <v>1391</v>
      </c>
      <c r="G5" s="45">
        <v>1374</v>
      </c>
      <c r="H5" s="45">
        <v>1417</v>
      </c>
      <c r="I5" s="46">
        <f>H5/G5-1</f>
        <v>3.1295487627365448E-2</v>
      </c>
      <c r="J5" s="45">
        <v>27754</v>
      </c>
      <c r="K5" s="45">
        <v>23304</v>
      </c>
      <c r="L5" s="45">
        <v>25952</v>
      </c>
      <c r="M5" s="46">
        <f>L5/K5-1</f>
        <v>0.11362856162032275</v>
      </c>
      <c r="N5" s="62">
        <f t="shared" ref="N5:P7" si="0">B5+F5+J5</f>
        <v>29528</v>
      </c>
      <c r="O5" s="45">
        <f t="shared" si="0"/>
        <v>25036</v>
      </c>
      <c r="P5" s="45">
        <f t="shared" si="0"/>
        <v>27750</v>
      </c>
      <c r="Q5" s="63">
        <f>P5/O5-1</f>
        <v>0.1084038983863238</v>
      </c>
    </row>
    <row r="6" spans="1:17" s="20" customFormat="1" ht="12" customHeight="1" x14ac:dyDescent="0.2">
      <c r="A6" s="50" t="s">
        <v>77</v>
      </c>
      <c r="B6" s="107">
        <v>10</v>
      </c>
      <c r="C6" s="107">
        <v>8</v>
      </c>
      <c r="D6" s="107">
        <v>10</v>
      </c>
      <c r="E6" s="46">
        <f t="shared" ref="E6:E7" si="1">D6/C6-1</f>
        <v>0.25</v>
      </c>
      <c r="F6" s="107">
        <v>65</v>
      </c>
      <c r="G6" s="107">
        <v>60</v>
      </c>
      <c r="H6" s="107">
        <v>53</v>
      </c>
      <c r="I6" s="46">
        <f t="shared" ref="I6:I7" si="2">H6/G6-1</f>
        <v>-0.1166666666666667</v>
      </c>
      <c r="J6" s="107">
        <v>693</v>
      </c>
      <c r="K6" s="107">
        <v>667</v>
      </c>
      <c r="L6" s="107">
        <v>669</v>
      </c>
      <c r="M6" s="46">
        <f t="shared" ref="M6:M7" si="3">L6/K6-1</f>
        <v>2.9985007496251548E-3</v>
      </c>
      <c r="N6" s="62">
        <f t="shared" si="0"/>
        <v>768</v>
      </c>
      <c r="O6" s="45">
        <f t="shared" si="0"/>
        <v>735</v>
      </c>
      <c r="P6" s="45">
        <f t="shared" si="0"/>
        <v>732</v>
      </c>
      <c r="Q6" s="63">
        <f t="shared" ref="Q6:Q7" si="4">P6/O6-1</f>
        <v>-4.0816326530612734E-3</v>
      </c>
    </row>
    <row r="7" spans="1:17" s="20" customFormat="1" ht="12" customHeight="1" x14ac:dyDescent="0.2">
      <c r="A7" s="50" t="s">
        <v>78</v>
      </c>
      <c r="B7" s="107">
        <v>10</v>
      </c>
      <c r="C7" s="107">
        <v>12</v>
      </c>
      <c r="D7" s="107">
        <v>13</v>
      </c>
      <c r="E7" s="46">
        <f t="shared" si="1"/>
        <v>8.3333333333333259E-2</v>
      </c>
      <c r="F7" s="107">
        <v>59</v>
      </c>
      <c r="G7" s="107">
        <v>57</v>
      </c>
      <c r="H7" s="107">
        <v>68</v>
      </c>
      <c r="I7" s="46">
        <f t="shared" si="2"/>
        <v>0.19298245614035081</v>
      </c>
      <c r="J7" s="107">
        <v>429</v>
      </c>
      <c r="K7" s="107">
        <v>448</v>
      </c>
      <c r="L7" s="107">
        <v>428</v>
      </c>
      <c r="M7" s="46">
        <f t="shared" si="3"/>
        <v>-4.4642857142857095E-2</v>
      </c>
      <c r="N7" s="62">
        <f t="shared" si="0"/>
        <v>498</v>
      </c>
      <c r="O7" s="45">
        <f t="shared" si="0"/>
        <v>517</v>
      </c>
      <c r="P7" s="45">
        <f t="shared" si="0"/>
        <v>509</v>
      </c>
      <c r="Q7" s="63">
        <f t="shared" si="4"/>
        <v>-1.5473887814313358E-2</v>
      </c>
    </row>
    <row r="8" spans="1:17" s="20" customFormat="1" ht="12" customHeight="1" x14ac:dyDescent="0.2">
      <c r="A8" s="54" t="s">
        <v>0</v>
      </c>
      <c r="B8" s="55">
        <f>SUM(B5:B7)</f>
        <v>403</v>
      </c>
      <c r="C8" s="56">
        <f t="shared" ref="C8:D8" si="5">SUM(C5:C7)</f>
        <v>378</v>
      </c>
      <c r="D8" s="56">
        <f t="shared" si="5"/>
        <v>404</v>
      </c>
      <c r="E8" s="57">
        <f t="shared" ref="E8" si="6">D8/C8-1</f>
        <v>6.8783068783068835E-2</v>
      </c>
      <c r="F8" s="55">
        <f t="shared" ref="F8:H8" si="7">SUM(F5:F7)</f>
        <v>1515</v>
      </c>
      <c r="G8" s="56">
        <f t="shared" si="7"/>
        <v>1491</v>
      </c>
      <c r="H8" s="56">
        <f t="shared" si="7"/>
        <v>1538</v>
      </c>
      <c r="I8" s="57">
        <f t="shared" ref="I8" si="8">H8/G8-1</f>
        <v>3.1522468142186399E-2</v>
      </c>
      <c r="J8" s="55">
        <f t="shared" ref="J8:L8" si="9">SUM(J5:J7)</f>
        <v>28876</v>
      </c>
      <c r="K8" s="56">
        <f t="shared" si="9"/>
        <v>24419</v>
      </c>
      <c r="L8" s="56">
        <f t="shared" si="9"/>
        <v>27049</v>
      </c>
      <c r="M8" s="57">
        <f t="shared" ref="M8" si="10">L8/K8-1</f>
        <v>0.10770301814161098</v>
      </c>
      <c r="N8" s="55">
        <f t="shared" ref="N8:P8" si="11">SUM(N5:N7)</f>
        <v>30794</v>
      </c>
      <c r="O8" s="56">
        <f t="shared" si="11"/>
        <v>26288</v>
      </c>
      <c r="P8" s="56">
        <f t="shared" si="11"/>
        <v>28991</v>
      </c>
      <c r="Q8" s="64">
        <f t="shared" ref="Q8" si="12">P8/O8-1</f>
        <v>0.10282258064516125</v>
      </c>
    </row>
    <row r="9" spans="1:17" s="20" customFormat="1" ht="12" customHeight="1" x14ac:dyDescent="0.2"/>
    <row r="10" spans="1:17" s="20" customFormat="1" ht="12" customHeight="1" x14ac:dyDescent="0.2"/>
    <row r="11" spans="1:17" s="20" customFormat="1" ht="12" customHeight="1" x14ac:dyDescent="0.2"/>
    <row r="12" spans="1:17" s="20" customFormat="1" ht="12" customHeight="1" x14ac:dyDescent="0.2"/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8" orientation="portrait" r:id="rId1"/>
  <ignoredErrors>
    <ignoredError sqref="B8:H8 N8:Q8" formulaRange="1"/>
    <ignoredError sqref="I8:M8" formula="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366FF-B571-44D6-9895-9A9EBF92E896}">
  <dimension ref="A1:Q33"/>
  <sheetViews>
    <sheetView showGridLines="0" showRuler="0" zoomScale="130" zoomScaleNormal="130" zoomScaleSheetLayoutView="100" workbookViewId="0">
      <selection activeCell="H1" sqref="H1"/>
    </sheetView>
  </sheetViews>
  <sheetFormatPr defaultColWidth="7.88671875" defaultRowHeight="13.2" x14ac:dyDescent="0.25"/>
  <cols>
    <col min="1" max="1" width="15.6640625" style="3" customWidth="1"/>
    <col min="2" max="24" width="5.6640625" style="3" customWidth="1"/>
    <col min="25" max="16384" width="7.88671875" style="3"/>
  </cols>
  <sheetData>
    <row r="1" spans="1:17" ht="19.95" customHeight="1" x14ac:dyDescent="0.25">
      <c r="A1" s="24" t="s">
        <v>351</v>
      </c>
      <c r="B1" s="13"/>
      <c r="C1" s="13"/>
      <c r="D1" s="13"/>
      <c r="E1" s="13"/>
      <c r="F1" s="13"/>
    </row>
    <row r="2" spans="1:17" s="79" customFormat="1" ht="25.2" customHeight="1" thickBot="1" x14ac:dyDescent="0.25">
      <c r="A2" s="77"/>
      <c r="B2" s="78"/>
      <c r="C2" s="78"/>
      <c r="D2" s="78"/>
      <c r="E2" s="78"/>
      <c r="F2" s="78"/>
    </row>
    <row r="3" spans="1:17" s="79" customFormat="1" ht="13.95" customHeight="1" thickBot="1" x14ac:dyDescent="0.25">
      <c r="A3" s="175" t="s">
        <v>60</v>
      </c>
      <c r="B3" s="176" t="s">
        <v>49</v>
      </c>
      <c r="C3" s="176"/>
      <c r="D3" s="176"/>
      <c r="E3" s="177"/>
      <c r="F3" s="176" t="s">
        <v>50</v>
      </c>
      <c r="G3" s="176"/>
      <c r="H3" s="176"/>
      <c r="I3" s="177"/>
      <c r="J3" s="178" t="s">
        <v>51</v>
      </c>
      <c r="K3" s="176"/>
      <c r="L3" s="176"/>
      <c r="M3" s="177"/>
      <c r="N3" s="178" t="s">
        <v>52</v>
      </c>
      <c r="O3" s="176"/>
      <c r="P3" s="176"/>
      <c r="Q3" s="176"/>
    </row>
    <row r="4" spans="1:17" s="79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41">
        <v>2019</v>
      </c>
      <c r="K4" s="39">
        <v>2021</v>
      </c>
      <c r="L4" s="39">
        <v>2022</v>
      </c>
      <c r="M4" s="42" t="s">
        <v>330</v>
      </c>
      <c r="N4" s="41">
        <v>2019</v>
      </c>
      <c r="O4" s="39">
        <v>2021</v>
      </c>
      <c r="P4" s="39">
        <v>2022</v>
      </c>
      <c r="Q4" s="61" t="s">
        <v>330</v>
      </c>
    </row>
    <row r="5" spans="1:17" s="79" customFormat="1" ht="12" customHeight="1" x14ac:dyDescent="0.2">
      <c r="A5" s="50" t="s">
        <v>229</v>
      </c>
      <c r="B5" s="45">
        <v>1387</v>
      </c>
      <c r="C5" s="45">
        <v>1001</v>
      </c>
      <c r="D5" s="45">
        <v>1232</v>
      </c>
      <c r="E5" s="46">
        <f t="shared" ref="E5:E12" si="0">D5/C5-1</f>
        <v>0.23076923076923084</v>
      </c>
      <c r="F5" s="45">
        <v>43</v>
      </c>
      <c r="G5" s="45">
        <v>35</v>
      </c>
      <c r="H5" s="45">
        <v>44</v>
      </c>
      <c r="I5" s="46">
        <f t="shared" ref="I5:I12" si="1">H5/G5-1</f>
        <v>0.25714285714285712</v>
      </c>
      <c r="J5" s="45">
        <v>155</v>
      </c>
      <c r="K5" s="45">
        <v>130</v>
      </c>
      <c r="L5" s="45">
        <v>119</v>
      </c>
      <c r="M5" s="46">
        <f t="shared" ref="M5:M12" si="2">L5/K5-1</f>
        <v>-8.4615384615384648E-2</v>
      </c>
      <c r="N5" s="62">
        <v>1656</v>
      </c>
      <c r="O5" s="45">
        <v>1222</v>
      </c>
      <c r="P5" s="45">
        <v>1467</v>
      </c>
      <c r="Q5" s="63">
        <f t="shared" ref="Q5:Q12" si="3">P5/O5-1</f>
        <v>0.20049099836333872</v>
      </c>
    </row>
    <row r="6" spans="1:17" s="79" customFormat="1" ht="12" customHeight="1" x14ac:dyDescent="0.2">
      <c r="A6" s="50" t="s">
        <v>230</v>
      </c>
      <c r="B6" s="107">
        <v>797</v>
      </c>
      <c r="C6" s="107">
        <v>552</v>
      </c>
      <c r="D6" s="107">
        <v>816</v>
      </c>
      <c r="E6" s="46">
        <f t="shared" si="0"/>
        <v>0.47826086956521729</v>
      </c>
      <c r="F6" s="45">
        <v>26</v>
      </c>
      <c r="G6" s="45">
        <v>18</v>
      </c>
      <c r="H6" s="45">
        <v>39</v>
      </c>
      <c r="I6" s="46">
        <f t="shared" si="1"/>
        <v>1.1666666666666665</v>
      </c>
      <c r="J6" s="45">
        <v>99</v>
      </c>
      <c r="K6" s="45">
        <v>78</v>
      </c>
      <c r="L6" s="45">
        <v>119</v>
      </c>
      <c r="M6" s="46">
        <f t="shared" si="2"/>
        <v>0.52564102564102555</v>
      </c>
      <c r="N6" s="62">
        <v>937</v>
      </c>
      <c r="O6" s="45">
        <v>639</v>
      </c>
      <c r="P6" s="45">
        <v>939</v>
      </c>
      <c r="Q6" s="63">
        <f t="shared" si="3"/>
        <v>0.46948356807511726</v>
      </c>
    </row>
    <row r="7" spans="1:17" s="79" customFormat="1" ht="12" customHeight="1" x14ac:dyDescent="0.2">
      <c r="A7" s="50" t="s">
        <v>231</v>
      </c>
      <c r="B7" s="45">
        <v>4157</v>
      </c>
      <c r="C7" s="45">
        <v>3281</v>
      </c>
      <c r="D7" s="45">
        <v>3755</v>
      </c>
      <c r="E7" s="46">
        <f t="shared" si="0"/>
        <v>0.14446814995428214</v>
      </c>
      <c r="F7" s="45">
        <v>57</v>
      </c>
      <c r="G7" s="45">
        <v>46</v>
      </c>
      <c r="H7" s="45">
        <v>84</v>
      </c>
      <c r="I7" s="46">
        <f t="shared" si="1"/>
        <v>0.82608695652173902</v>
      </c>
      <c r="J7" s="45">
        <v>225</v>
      </c>
      <c r="K7" s="45">
        <v>164</v>
      </c>
      <c r="L7" s="45">
        <v>255</v>
      </c>
      <c r="M7" s="46">
        <f t="shared" si="2"/>
        <v>0.55487804878048785</v>
      </c>
      <c r="N7" s="62">
        <v>4975</v>
      </c>
      <c r="O7" s="45">
        <v>3911</v>
      </c>
      <c r="P7" s="45">
        <v>4401</v>
      </c>
      <c r="Q7" s="63">
        <f t="shared" si="3"/>
        <v>0.12528765021733568</v>
      </c>
    </row>
    <row r="8" spans="1:17" s="79" customFormat="1" ht="12" customHeight="1" x14ac:dyDescent="0.2">
      <c r="A8" s="50" t="s">
        <v>232</v>
      </c>
      <c r="B8" s="45">
        <v>6047</v>
      </c>
      <c r="C8" s="45">
        <v>5112</v>
      </c>
      <c r="D8" s="45">
        <v>5502</v>
      </c>
      <c r="E8" s="46">
        <f t="shared" si="0"/>
        <v>7.6291079812206508E-2</v>
      </c>
      <c r="F8" s="45">
        <v>83</v>
      </c>
      <c r="G8" s="45">
        <v>79</v>
      </c>
      <c r="H8" s="45">
        <v>82</v>
      </c>
      <c r="I8" s="46">
        <f t="shared" si="1"/>
        <v>3.7974683544303778E-2</v>
      </c>
      <c r="J8" s="45">
        <v>294</v>
      </c>
      <c r="K8" s="45">
        <v>291</v>
      </c>
      <c r="L8" s="45">
        <v>274</v>
      </c>
      <c r="M8" s="46">
        <f t="shared" si="2"/>
        <v>-5.841924398625431E-2</v>
      </c>
      <c r="N8" s="62">
        <v>7098</v>
      </c>
      <c r="O8" s="45">
        <v>5884</v>
      </c>
      <c r="P8" s="45">
        <v>6294</v>
      </c>
      <c r="Q8" s="63">
        <f t="shared" si="3"/>
        <v>6.9680489462950357E-2</v>
      </c>
    </row>
    <row r="9" spans="1:17" s="79" customFormat="1" ht="12" customHeight="1" x14ac:dyDescent="0.2">
      <c r="A9" s="50" t="s">
        <v>233</v>
      </c>
      <c r="B9" s="45">
        <v>6561</v>
      </c>
      <c r="C9" s="45">
        <v>5679</v>
      </c>
      <c r="D9" s="45">
        <v>6181</v>
      </c>
      <c r="E9" s="46">
        <f t="shared" si="0"/>
        <v>8.8395844338791996E-2</v>
      </c>
      <c r="F9" s="45">
        <v>78</v>
      </c>
      <c r="G9" s="45">
        <v>88</v>
      </c>
      <c r="H9" s="45">
        <v>88</v>
      </c>
      <c r="I9" s="46">
        <f t="shared" si="1"/>
        <v>0</v>
      </c>
      <c r="J9" s="45">
        <v>326</v>
      </c>
      <c r="K9" s="45">
        <v>294</v>
      </c>
      <c r="L9" s="45">
        <v>320</v>
      </c>
      <c r="M9" s="46">
        <f t="shared" si="2"/>
        <v>8.8435374149659962E-2</v>
      </c>
      <c r="N9" s="62">
        <v>7969</v>
      </c>
      <c r="O9" s="45">
        <v>6553</v>
      </c>
      <c r="P9" s="45">
        <v>7184</v>
      </c>
      <c r="Q9" s="63">
        <f t="shared" si="3"/>
        <v>9.6291774759652116E-2</v>
      </c>
    </row>
    <row r="10" spans="1:17" s="79" customFormat="1" ht="12" customHeight="1" x14ac:dyDescent="0.2">
      <c r="A10" s="50" t="s">
        <v>234</v>
      </c>
      <c r="B10" s="45">
        <v>7745</v>
      </c>
      <c r="C10" s="45">
        <v>6529</v>
      </c>
      <c r="D10" s="45">
        <v>7159</v>
      </c>
      <c r="E10" s="46">
        <f t="shared" si="0"/>
        <v>9.6492571603614685E-2</v>
      </c>
      <c r="F10" s="45">
        <v>142</v>
      </c>
      <c r="G10" s="45">
        <v>122</v>
      </c>
      <c r="H10" s="45">
        <v>112</v>
      </c>
      <c r="I10" s="46">
        <f t="shared" si="1"/>
        <v>-8.1967213114754078E-2</v>
      </c>
      <c r="J10" s="45">
        <v>464</v>
      </c>
      <c r="K10" s="45">
        <v>472</v>
      </c>
      <c r="L10" s="45">
        <v>480</v>
      </c>
      <c r="M10" s="46">
        <f t="shared" si="2"/>
        <v>1.6949152542372836E-2</v>
      </c>
      <c r="N10" s="62">
        <v>9561</v>
      </c>
      <c r="O10" s="45">
        <v>7696</v>
      </c>
      <c r="P10" s="45">
        <v>8498</v>
      </c>
      <c r="Q10" s="63">
        <f t="shared" si="3"/>
        <v>0.10420997920997932</v>
      </c>
    </row>
    <row r="11" spans="1:17" s="79" customFormat="1" ht="12" customHeight="1" x14ac:dyDescent="0.2">
      <c r="A11" s="50" t="s">
        <v>235</v>
      </c>
      <c r="B11" s="45">
        <v>7463</v>
      </c>
      <c r="C11" s="45">
        <v>6087</v>
      </c>
      <c r="D11" s="45">
        <v>6809</v>
      </c>
      <c r="E11" s="46">
        <f t="shared" si="0"/>
        <v>0.11861343847543937</v>
      </c>
      <c r="F11" s="45">
        <v>181</v>
      </c>
      <c r="G11" s="45">
        <v>107</v>
      </c>
      <c r="H11" s="45">
        <v>115</v>
      </c>
      <c r="I11" s="46">
        <f t="shared" si="1"/>
        <v>7.4766355140186924E-2</v>
      </c>
      <c r="J11" s="45">
        <v>534</v>
      </c>
      <c r="K11" s="45">
        <v>512</v>
      </c>
      <c r="L11" s="45">
        <v>503</v>
      </c>
      <c r="M11" s="46">
        <f t="shared" si="2"/>
        <v>-1.7578125E-2</v>
      </c>
      <c r="N11" s="62">
        <v>8971</v>
      </c>
      <c r="O11" s="45">
        <v>7029</v>
      </c>
      <c r="P11" s="45">
        <v>8010</v>
      </c>
      <c r="Q11" s="63">
        <f t="shared" si="3"/>
        <v>0.13956466069142115</v>
      </c>
    </row>
    <row r="12" spans="1:17" s="79" customFormat="1" ht="12" customHeight="1" x14ac:dyDescent="0.2">
      <c r="A12" s="50" t="s">
        <v>236</v>
      </c>
      <c r="B12" s="45">
        <v>3094</v>
      </c>
      <c r="C12" s="45">
        <v>2450</v>
      </c>
      <c r="D12" s="45">
        <v>2822</v>
      </c>
      <c r="E12" s="46">
        <f t="shared" si="0"/>
        <v>0.1518367346938776</v>
      </c>
      <c r="F12" s="45">
        <v>78</v>
      </c>
      <c r="G12" s="45">
        <v>66</v>
      </c>
      <c r="H12" s="45">
        <v>54</v>
      </c>
      <c r="I12" s="46">
        <f t="shared" si="1"/>
        <v>-0.18181818181818177</v>
      </c>
      <c r="J12" s="45">
        <v>286</v>
      </c>
      <c r="K12" s="45">
        <v>220</v>
      </c>
      <c r="L12" s="45">
        <v>232</v>
      </c>
      <c r="M12" s="46">
        <f t="shared" si="2"/>
        <v>5.4545454545454453E-2</v>
      </c>
      <c r="N12" s="62">
        <v>3767</v>
      </c>
      <c r="O12" s="45">
        <v>2919</v>
      </c>
      <c r="P12" s="45">
        <v>3321</v>
      </c>
      <c r="Q12" s="63">
        <f t="shared" si="3"/>
        <v>0.13771839671120256</v>
      </c>
    </row>
    <row r="13" spans="1:17" s="79" customFormat="1" ht="12" customHeight="1" x14ac:dyDescent="0.2">
      <c r="A13" s="54" t="s">
        <v>0</v>
      </c>
      <c r="B13" s="55">
        <f>SUM(B5:B12)</f>
        <v>37251</v>
      </c>
      <c r="C13" s="56">
        <f t="shared" ref="C13:D13" si="4">SUM(C5:C12)</f>
        <v>30691</v>
      </c>
      <c r="D13" s="56">
        <f t="shared" si="4"/>
        <v>34276</v>
      </c>
      <c r="E13" s="57">
        <f>D13/C13-1</f>
        <v>0.11680948812355418</v>
      </c>
      <c r="F13" s="55">
        <f>SUM(F5:F12)</f>
        <v>688</v>
      </c>
      <c r="G13" s="56">
        <f t="shared" ref="G13:H13" si="5">SUM(G5:G12)</f>
        <v>561</v>
      </c>
      <c r="H13" s="56">
        <f t="shared" si="5"/>
        <v>618</v>
      </c>
      <c r="I13" s="57">
        <f>H13/G13-1</f>
        <v>0.10160427807486627</v>
      </c>
      <c r="J13" s="55">
        <f t="shared" ref="J13:L13" si="6">SUM(J5:J12)</f>
        <v>2383</v>
      </c>
      <c r="K13" s="56">
        <f t="shared" si="6"/>
        <v>2161</v>
      </c>
      <c r="L13" s="56">
        <f t="shared" si="6"/>
        <v>2302</v>
      </c>
      <c r="M13" s="57">
        <f>L13/K13-1</f>
        <v>6.5247570569180846E-2</v>
      </c>
      <c r="N13" s="55">
        <f t="shared" ref="N13:P13" si="7">SUM(N5:N12)</f>
        <v>44934</v>
      </c>
      <c r="O13" s="56">
        <f t="shared" si="7"/>
        <v>35853</v>
      </c>
      <c r="P13" s="56">
        <f t="shared" si="7"/>
        <v>40114</v>
      </c>
      <c r="Q13" s="64">
        <f>P13/O13-1</f>
        <v>0.11884640058014662</v>
      </c>
    </row>
    <row r="14" spans="1:17" s="79" customFormat="1" ht="12" customHeight="1" x14ac:dyDescent="0.2"/>
    <row r="15" spans="1:17" s="79" customFormat="1" ht="12" customHeight="1" x14ac:dyDescent="0.2"/>
    <row r="16" spans="1:17" s="79" customFormat="1" ht="12" customHeight="1" x14ac:dyDescent="0.2"/>
    <row r="17" s="79" customFormat="1" ht="12" customHeight="1" x14ac:dyDescent="0.2"/>
    <row r="18" s="79" customFormat="1" ht="12" customHeight="1" x14ac:dyDescent="0.2"/>
    <row r="19" s="79" customFormat="1" ht="12" customHeight="1" x14ac:dyDescent="0.2"/>
    <row r="20" s="79" customFormat="1" ht="12" customHeight="1" x14ac:dyDescent="0.2"/>
    <row r="21" s="79" customFormat="1" ht="12" customHeight="1" x14ac:dyDescent="0.2"/>
    <row r="22" s="79" customFormat="1" ht="12" customHeight="1" x14ac:dyDescent="0.2"/>
    <row r="23" s="79" customFormat="1" ht="12" customHeight="1" x14ac:dyDescent="0.2"/>
    <row r="24" s="79" customFormat="1" ht="12" customHeight="1" x14ac:dyDescent="0.2"/>
    <row r="25" s="79" customFormat="1" ht="12" customHeight="1" x14ac:dyDescent="0.2"/>
    <row r="26" s="79" customFormat="1" ht="12" customHeight="1" x14ac:dyDescent="0.2"/>
    <row r="27" s="79" customFormat="1" ht="12" customHeight="1" x14ac:dyDescent="0.2"/>
    <row r="28" s="79" customFormat="1" ht="12" customHeight="1" x14ac:dyDescent="0.2"/>
    <row r="29" s="79" customFormat="1" ht="12" customHeight="1" x14ac:dyDescent="0.2"/>
    <row r="30" ht="12" customHeight="1" x14ac:dyDescent="0.25"/>
    <row r="31" ht="12" customHeight="1" x14ac:dyDescent="0.25"/>
    <row r="32" ht="12" customHeight="1" x14ac:dyDescent="0.25"/>
    <row r="33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96" fitToHeight="2" orientation="portrait" horizontalDpi="300" verticalDpi="300" r:id="rId1"/>
  <headerFooter scaleWithDoc="0" alignWithMargins="0"/>
  <ignoredErrors>
    <ignoredError sqref="B13:D13 F13:L13 N13:Q13" formulaRange="1"/>
    <ignoredError sqref="E13 M13" formula="1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F32A6-4A35-4789-A81B-F83E28397FF8}">
  <dimension ref="A1:G33"/>
  <sheetViews>
    <sheetView showGridLines="0" zoomScale="130" zoomScaleNormal="130" workbookViewId="0">
      <selection activeCell="H1" sqref="H1"/>
    </sheetView>
  </sheetViews>
  <sheetFormatPr defaultRowHeight="14.4" x14ac:dyDescent="0.3"/>
  <cols>
    <col min="1" max="1" width="15.6640625" customWidth="1"/>
    <col min="2" max="4" width="5.6640625" customWidth="1"/>
    <col min="5" max="5" width="16.109375" bestFit="1" customWidth="1"/>
    <col min="6" max="24" width="5.6640625" customWidth="1"/>
  </cols>
  <sheetData>
    <row r="1" spans="1:7" ht="19.95" customHeight="1" x14ac:dyDescent="0.3">
      <c r="A1" s="24" t="s">
        <v>343</v>
      </c>
      <c r="B1" s="13"/>
      <c r="C1" s="13"/>
      <c r="D1" s="13"/>
      <c r="E1" s="13"/>
      <c r="F1" s="13"/>
      <c r="G1" s="17"/>
    </row>
    <row r="2" spans="1:7" s="20" customFormat="1" ht="25.2" customHeight="1" thickBot="1" x14ac:dyDescent="0.25"/>
    <row r="3" spans="1:7" s="20" customFormat="1" ht="22.95" customHeight="1" thickBot="1" x14ac:dyDescent="0.25">
      <c r="A3" s="81" t="s">
        <v>116</v>
      </c>
      <c r="B3" s="82" t="s">
        <v>50</v>
      </c>
      <c r="C3" s="82" t="s">
        <v>51</v>
      </c>
      <c r="D3" s="82" t="s">
        <v>52</v>
      </c>
      <c r="E3" s="81" t="s">
        <v>167</v>
      </c>
    </row>
    <row r="4" spans="1:7" s="20" customFormat="1" ht="13.95" customHeight="1" x14ac:dyDescent="0.2">
      <c r="A4" s="83">
        <v>2018</v>
      </c>
      <c r="B4" s="84">
        <v>450</v>
      </c>
      <c r="C4" s="148">
        <v>1357</v>
      </c>
      <c r="D4" s="148">
        <v>27310</v>
      </c>
      <c r="E4" s="72">
        <f>B4+C4+D4</f>
        <v>29117</v>
      </c>
    </row>
    <row r="5" spans="1:7" s="20" customFormat="1" ht="12" customHeight="1" x14ac:dyDescent="0.2">
      <c r="A5" s="83">
        <v>2019</v>
      </c>
      <c r="B5" s="84">
        <v>403</v>
      </c>
      <c r="C5" s="148">
        <v>1515</v>
      </c>
      <c r="D5" s="148">
        <v>28887</v>
      </c>
      <c r="E5" s="72">
        <f t="shared" ref="E5:E8" si="0">B5+C5+D5</f>
        <v>30805</v>
      </c>
    </row>
    <row r="6" spans="1:7" s="20" customFormat="1" ht="12" customHeight="1" x14ac:dyDescent="0.2">
      <c r="A6" s="83">
        <v>2020</v>
      </c>
      <c r="B6" s="84">
        <v>357</v>
      </c>
      <c r="C6" s="148">
        <v>1275</v>
      </c>
      <c r="D6" s="148">
        <v>21938</v>
      </c>
      <c r="E6" s="72">
        <f t="shared" si="0"/>
        <v>23570</v>
      </c>
    </row>
    <row r="7" spans="1:7" s="20" customFormat="1" ht="12" customHeight="1" x14ac:dyDescent="0.2">
      <c r="A7" s="83">
        <v>2021</v>
      </c>
      <c r="B7" s="84">
        <v>378</v>
      </c>
      <c r="C7" s="148">
        <v>1491</v>
      </c>
      <c r="D7" s="148">
        <v>24419</v>
      </c>
      <c r="E7" s="72">
        <f t="shared" si="0"/>
        <v>26288</v>
      </c>
    </row>
    <row r="8" spans="1:7" s="20" customFormat="1" ht="12" customHeight="1" thickBot="1" x14ac:dyDescent="0.25">
      <c r="A8" s="126">
        <v>2022</v>
      </c>
      <c r="B8" s="149">
        <v>404</v>
      </c>
      <c r="C8" s="151">
        <v>1538</v>
      </c>
      <c r="D8" s="151">
        <v>27049</v>
      </c>
      <c r="E8" s="127">
        <f t="shared" si="0"/>
        <v>28991</v>
      </c>
    </row>
    <row r="9" spans="1:7" s="20" customFormat="1" ht="12" customHeight="1" x14ac:dyDescent="0.2"/>
    <row r="10" spans="1:7" s="20" customFormat="1" ht="12" customHeight="1" x14ac:dyDescent="0.2"/>
    <row r="11" spans="1:7" s="20" customFormat="1" ht="12" customHeight="1" x14ac:dyDescent="0.2"/>
    <row r="12" spans="1:7" s="20" customFormat="1" ht="12" customHeight="1" x14ac:dyDescent="0.2"/>
    <row r="13" spans="1:7" s="20" customFormat="1" ht="12" customHeight="1" x14ac:dyDescent="0.2"/>
    <row r="14" spans="1:7" s="20" customFormat="1" ht="12" customHeight="1" x14ac:dyDescent="0.2"/>
    <row r="15" spans="1:7" s="20" customFormat="1" ht="12" customHeight="1" x14ac:dyDescent="0.2"/>
    <row r="16" spans="1: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82BC6-B4A2-4093-BF1F-FD061A2065D1}">
  <dimension ref="A1:Q33"/>
  <sheetViews>
    <sheetView showGridLines="0" zoomScale="130" zoomScaleNormal="130" workbookViewId="0">
      <selection activeCell="G1" sqref="G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5" t="s">
        <v>206</v>
      </c>
      <c r="B1" s="19"/>
      <c r="C1" s="19"/>
      <c r="D1" s="19"/>
      <c r="E1" s="19"/>
      <c r="F1" s="19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48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167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275</v>
      </c>
      <c r="B5" s="107">
        <v>38</v>
      </c>
      <c r="C5" s="107">
        <v>21</v>
      </c>
      <c r="D5" s="107">
        <v>28</v>
      </c>
      <c r="E5" s="46">
        <f t="shared" ref="E5:E16" si="0">D5/C5-1</f>
        <v>0.33333333333333326</v>
      </c>
      <c r="F5" s="107">
        <v>90</v>
      </c>
      <c r="G5" s="107">
        <v>60</v>
      </c>
      <c r="H5" s="107">
        <v>109</v>
      </c>
      <c r="I5" s="46">
        <f t="shared" ref="I5:I16" si="1">H5/G5-1</f>
        <v>0.81666666666666665</v>
      </c>
      <c r="J5" s="45">
        <v>2198</v>
      </c>
      <c r="K5" s="45">
        <v>1322</v>
      </c>
      <c r="L5" s="45">
        <v>1799</v>
      </c>
      <c r="M5" s="46">
        <f t="shared" ref="M5:M16" si="2">L5/K5-1</f>
        <v>0.36081694402420572</v>
      </c>
      <c r="N5" s="62">
        <f t="shared" ref="N5:N16" si="3">B5+F5+J5</f>
        <v>2326</v>
      </c>
      <c r="O5" s="45">
        <f t="shared" ref="O5:O16" si="4">C5+G5+K5</f>
        <v>1403</v>
      </c>
      <c r="P5" s="45">
        <f t="shared" ref="P5:P16" si="5">D5+H5+L5</f>
        <v>1936</v>
      </c>
      <c r="Q5" s="63">
        <f t="shared" ref="Q5:Q16" si="6">P5/O5-1</f>
        <v>0.37990021382751249</v>
      </c>
    </row>
    <row r="6" spans="1:17" s="20" customFormat="1" ht="12" customHeight="1" x14ac:dyDescent="0.2">
      <c r="A6" s="50" t="s">
        <v>276</v>
      </c>
      <c r="B6" s="107">
        <v>33</v>
      </c>
      <c r="C6" s="107">
        <v>11</v>
      </c>
      <c r="D6" s="107">
        <v>24</v>
      </c>
      <c r="E6" s="46">
        <f t="shared" si="0"/>
        <v>1.1818181818181817</v>
      </c>
      <c r="F6" s="107">
        <v>86</v>
      </c>
      <c r="G6" s="107">
        <v>52</v>
      </c>
      <c r="H6" s="107">
        <v>106</v>
      </c>
      <c r="I6" s="46">
        <f t="shared" si="1"/>
        <v>1.0384615384615383</v>
      </c>
      <c r="J6" s="45">
        <v>1910</v>
      </c>
      <c r="K6" s="107">
        <v>954</v>
      </c>
      <c r="L6" s="45">
        <v>1801</v>
      </c>
      <c r="M6" s="46">
        <f t="shared" si="2"/>
        <v>0.88784067085953877</v>
      </c>
      <c r="N6" s="62">
        <f t="shared" si="3"/>
        <v>2029</v>
      </c>
      <c r="O6" s="45">
        <f t="shared" si="4"/>
        <v>1017</v>
      </c>
      <c r="P6" s="45">
        <f t="shared" si="5"/>
        <v>1931</v>
      </c>
      <c r="Q6" s="63">
        <f t="shared" si="6"/>
        <v>0.8987217305801376</v>
      </c>
    </row>
    <row r="7" spans="1:17" s="20" customFormat="1" ht="12" customHeight="1" x14ac:dyDescent="0.2">
      <c r="A7" s="50" t="s">
        <v>277</v>
      </c>
      <c r="B7" s="107">
        <v>28</v>
      </c>
      <c r="C7" s="107">
        <v>18</v>
      </c>
      <c r="D7" s="107">
        <v>28</v>
      </c>
      <c r="E7" s="46">
        <f t="shared" si="0"/>
        <v>0.55555555555555558</v>
      </c>
      <c r="F7" s="107">
        <v>117</v>
      </c>
      <c r="G7" s="107">
        <v>94</v>
      </c>
      <c r="H7" s="107">
        <v>109</v>
      </c>
      <c r="I7" s="46">
        <f t="shared" si="1"/>
        <v>0.15957446808510634</v>
      </c>
      <c r="J7" s="45">
        <v>2262</v>
      </c>
      <c r="K7" s="45">
        <v>1494</v>
      </c>
      <c r="L7" s="45">
        <v>1915</v>
      </c>
      <c r="M7" s="46">
        <f t="shared" si="2"/>
        <v>0.28179384203480584</v>
      </c>
      <c r="N7" s="62">
        <f t="shared" si="3"/>
        <v>2407</v>
      </c>
      <c r="O7" s="45">
        <f t="shared" si="4"/>
        <v>1606</v>
      </c>
      <c r="P7" s="45">
        <f t="shared" si="5"/>
        <v>2052</v>
      </c>
      <c r="Q7" s="63">
        <f t="shared" si="6"/>
        <v>0.27770859277708593</v>
      </c>
    </row>
    <row r="8" spans="1:17" s="20" customFormat="1" ht="12" customHeight="1" x14ac:dyDescent="0.2">
      <c r="A8" s="50" t="s">
        <v>278</v>
      </c>
      <c r="B8" s="107">
        <v>28</v>
      </c>
      <c r="C8" s="107">
        <v>19</v>
      </c>
      <c r="D8" s="107">
        <v>22</v>
      </c>
      <c r="E8" s="46">
        <f t="shared" si="0"/>
        <v>0.15789473684210531</v>
      </c>
      <c r="F8" s="107">
        <v>114</v>
      </c>
      <c r="G8" s="107">
        <v>114</v>
      </c>
      <c r="H8" s="107">
        <v>131</v>
      </c>
      <c r="I8" s="46">
        <f t="shared" si="1"/>
        <v>0.14912280701754388</v>
      </c>
      <c r="J8" s="45">
        <v>2218</v>
      </c>
      <c r="K8" s="45">
        <v>1819</v>
      </c>
      <c r="L8" s="45">
        <v>2105</v>
      </c>
      <c r="M8" s="46">
        <f t="shared" si="2"/>
        <v>0.15722924683892248</v>
      </c>
      <c r="N8" s="62">
        <f t="shared" si="3"/>
        <v>2360</v>
      </c>
      <c r="O8" s="45">
        <f t="shared" si="4"/>
        <v>1952</v>
      </c>
      <c r="P8" s="45">
        <f t="shared" si="5"/>
        <v>2258</v>
      </c>
      <c r="Q8" s="63">
        <f t="shared" si="6"/>
        <v>0.15676229508196715</v>
      </c>
    </row>
    <row r="9" spans="1:17" s="20" customFormat="1" ht="12" customHeight="1" x14ac:dyDescent="0.2">
      <c r="A9" s="50" t="s">
        <v>279</v>
      </c>
      <c r="B9" s="107">
        <v>36</v>
      </c>
      <c r="C9" s="107">
        <v>45</v>
      </c>
      <c r="D9" s="107">
        <v>49</v>
      </c>
      <c r="E9" s="46">
        <f t="shared" si="0"/>
        <v>8.8888888888888795E-2</v>
      </c>
      <c r="F9" s="107">
        <v>145</v>
      </c>
      <c r="G9" s="107">
        <v>139</v>
      </c>
      <c r="H9" s="107">
        <v>164</v>
      </c>
      <c r="I9" s="46">
        <f t="shared" si="1"/>
        <v>0.17985611510791366</v>
      </c>
      <c r="J9" s="45">
        <v>2554</v>
      </c>
      <c r="K9" s="45">
        <v>2263</v>
      </c>
      <c r="L9" s="45">
        <v>2532</v>
      </c>
      <c r="M9" s="46">
        <f t="shared" si="2"/>
        <v>0.11886875828546173</v>
      </c>
      <c r="N9" s="62">
        <f t="shared" si="3"/>
        <v>2735</v>
      </c>
      <c r="O9" s="45">
        <f t="shared" si="4"/>
        <v>2447</v>
      </c>
      <c r="P9" s="45">
        <f t="shared" si="5"/>
        <v>2745</v>
      </c>
      <c r="Q9" s="63">
        <f t="shared" si="6"/>
        <v>0.12178177360032683</v>
      </c>
    </row>
    <row r="10" spans="1:17" s="20" customFormat="1" ht="12" customHeight="1" x14ac:dyDescent="0.2">
      <c r="A10" s="50" t="s">
        <v>280</v>
      </c>
      <c r="B10" s="107">
        <v>31</v>
      </c>
      <c r="C10" s="107">
        <v>34</v>
      </c>
      <c r="D10" s="107">
        <v>38</v>
      </c>
      <c r="E10" s="46">
        <f t="shared" si="0"/>
        <v>0.11764705882352944</v>
      </c>
      <c r="F10" s="107">
        <v>134</v>
      </c>
      <c r="G10" s="107">
        <v>145</v>
      </c>
      <c r="H10" s="107">
        <v>132</v>
      </c>
      <c r="I10" s="46">
        <f t="shared" si="1"/>
        <v>-8.9655172413793061E-2</v>
      </c>
      <c r="J10" s="45">
        <v>2363</v>
      </c>
      <c r="K10" s="45">
        <v>2328</v>
      </c>
      <c r="L10" s="45">
        <v>2354</v>
      </c>
      <c r="M10" s="46">
        <f t="shared" si="2"/>
        <v>1.1168384879725046E-2</v>
      </c>
      <c r="N10" s="62">
        <f t="shared" si="3"/>
        <v>2528</v>
      </c>
      <c r="O10" s="45">
        <f t="shared" si="4"/>
        <v>2507</v>
      </c>
      <c r="P10" s="45">
        <f t="shared" si="5"/>
        <v>2524</v>
      </c>
      <c r="Q10" s="63">
        <f t="shared" si="6"/>
        <v>6.781013163143168E-3</v>
      </c>
    </row>
    <row r="11" spans="1:17" s="20" customFormat="1" ht="12" customHeight="1" x14ac:dyDescent="0.2">
      <c r="A11" s="50" t="s">
        <v>281</v>
      </c>
      <c r="B11" s="107">
        <v>32</v>
      </c>
      <c r="C11" s="107">
        <v>40</v>
      </c>
      <c r="D11" s="107">
        <v>39</v>
      </c>
      <c r="E11" s="46">
        <f t="shared" si="0"/>
        <v>-2.5000000000000022E-2</v>
      </c>
      <c r="F11" s="107">
        <v>152</v>
      </c>
      <c r="G11" s="107">
        <v>158</v>
      </c>
      <c r="H11" s="107">
        <v>171</v>
      </c>
      <c r="I11" s="46">
        <f t="shared" si="1"/>
        <v>8.2278481012658222E-2</v>
      </c>
      <c r="J11" s="45">
        <v>2799</v>
      </c>
      <c r="K11" s="45">
        <v>2475</v>
      </c>
      <c r="L11" s="45">
        <v>2743</v>
      </c>
      <c r="M11" s="46">
        <f t="shared" si="2"/>
        <v>0.10828282828282831</v>
      </c>
      <c r="N11" s="62">
        <f t="shared" si="3"/>
        <v>2983</v>
      </c>
      <c r="O11" s="45">
        <f t="shared" si="4"/>
        <v>2673</v>
      </c>
      <c r="P11" s="45">
        <f t="shared" si="5"/>
        <v>2953</v>
      </c>
      <c r="Q11" s="63">
        <f t="shared" si="6"/>
        <v>0.10475121586232694</v>
      </c>
    </row>
    <row r="12" spans="1:17" s="20" customFormat="1" ht="12" customHeight="1" x14ac:dyDescent="0.2">
      <c r="A12" s="50" t="s">
        <v>282</v>
      </c>
      <c r="B12" s="107">
        <v>46</v>
      </c>
      <c r="C12" s="107">
        <v>47</v>
      </c>
      <c r="D12" s="107">
        <v>49</v>
      </c>
      <c r="E12" s="46">
        <f t="shared" si="0"/>
        <v>4.2553191489361764E-2</v>
      </c>
      <c r="F12" s="107">
        <v>186</v>
      </c>
      <c r="G12" s="107">
        <v>178</v>
      </c>
      <c r="H12" s="107">
        <v>165</v>
      </c>
      <c r="I12" s="46">
        <f t="shared" si="1"/>
        <v>-7.3033707865168496E-2</v>
      </c>
      <c r="J12" s="45">
        <v>2723</v>
      </c>
      <c r="K12" s="45">
        <v>2575</v>
      </c>
      <c r="L12" s="45">
        <v>2654</v>
      </c>
      <c r="M12" s="46">
        <f t="shared" si="2"/>
        <v>3.0679611650485494E-2</v>
      </c>
      <c r="N12" s="62">
        <f t="shared" si="3"/>
        <v>2955</v>
      </c>
      <c r="O12" s="45">
        <f t="shared" si="4"/>
        <v>2800</v>
      </c>
      <c r="P12" s="45">
        <f t="shared" si="5"/>
        <v>2868</v>
      </c>
      <c r="Q12" s="63">
        <f t="shared" si="6"/>
        <v>2.4285714285714244E-2</v>
      </c>
    </row>
    <row r="13" spans="1:17" s="20" customFormat="1" ht="12" customHeight="1" x14ac:dyDescent="0.2">
      <c r="A13" s="50" t="s">
        <v>283</v>
      </c>
      <c r="B13" s="107">
        <v>39</v>
      </c>
      <c r="C13" s="107">
        <v>38</v>
      </c>
      <c r="D13" s="107">
        <v>36</v>
      </c>
      <c r="E13" s="46">
        <f t="shared" si="0"/>
        <v>-5.2631578947368474E-2</v>
      </c>
      <c r="F13" s="107">
        <v>134</v>
      </c>
      <c r="G13" s="107">
        <v>163</v>
      </c>
      <c r="H13" s="107">
        <v>146</v>
      </c>
      <c r="I13" s="46">
        <f t="shared" si="1"/>
        <v>-0.10429447852760731</v>
      </c>
      <c r="J13" s="45">
        <v>2502</v>
      </c>
      <c r="K13" s="45">
        <v>2358</v>
      </c>
      <c r="L13" s="45">
        <v>2525</v>
      </c>
      <c r="M13" s="46">
        <f t="shared" si="2"/>
        <v>7.082273112807469E-2</v>
      </c>
      <c r="N13" s="62">
        <f t="shared" si="3"/>
        <v>2675</v>
      </c>
      <c r="O13" s="45">
        <f t="shared" si="4"/>
        <v>2559</v>
      </c>
      <c r="P13" s="45">
        <f t="shared" si="5"/>
        <v>2707</v>
      </c>
      <c r="Q13" s="63">
        <f t="shared" si="6"/>
        <v>5.7835091832747265E-2</v>
      </c>
    </row>
    <row r="14" spans="1:17" s="20" customFormat="1" ht="12" customHeight="1" x14ac:dyDescent="0.2">
      <c r="A14" s="50" t="s">
        <v>284</v>
      </c>
      <c r="B14" s="107">
        <v>26</v>
      </c>
      <c r="C14" s="107">
        <v>34</v>
      </c>
      <c r="D14" s="107">
        <v>32</v>
      </c>
      <c r="E14" s="46">
        <f t="shared" si="0"/>
        <v>-5.8823529411764719E-2</v>
      </c>
      <c r="F14" s="107">
        <v>129</v>
      </c>
      <c r="G14" s="107">
        <v>141</v>
      </c>
      <c r="H14" s="107">
        <v>117</v>
      </c>
      <c r="I14" s="46">
        <f t="shared" si="1"/>
        <v>-0.17021276595744683</v>
      </c>
      <c r="J14" s="45">
        <v>2724</v>
      </c>
      <c r="K14" s="45">
        <v>2518</v>
      </c>
      <c r="L14" s="45">
        <v>2419</v>
      </c>
      <c r="M14" s="46">
        <f t="shared" si="2"/>
        <v>-3.931691818903893E-2</v>
      </c>
      <c r="N14" s="62">
        <f t="shared" si="3"/>
        <v>2879</v>
      </c>
      <c r="O14" s="45">
        <f t="shared" si="4"/>
        <v>2693</v>
      </c>
      <c r="P14" s="45">
        <f t="shared" si="5"/>
        <v>2568</v>
      </c>
      <c r="Q14" s="63">
        <f t="shared" si="6"/>
        <v>-4.641663572224286E-2</v>
      </c>
    </row>
    <row r="15" spans="1:17" s="20" customFormat="1" ht="12" customHeight="1" x14ac:dyDescent="0.2">
      <c r="A15" s="50" t="s">
        <v>285</v>
      </c>
      <c r="B15" s="107">
        <v>34</v>
      </c>
      <c r="C15" s="107">
        <v>33</v>
      </c>
      <c r="D15" s="107">
        <v>23</v>
      </c>
      <c r="E15" s="46">
        <f t="shared" si="0"/>
        <v>-0.30303030303030298</v>
      </c>
      <c r="F15" s="107">
        <v>113</v>
      </c>
      <c r="G15" s="107">
        <v>118</v>
      </c>
      <c r="H15" s="107">
        <v>95</v>
      </c>
      <c r="I15" s="46">
        <f t="shared" si="1"/>
        <v>-0.19491525423728817</v>
      </c>
      <c r="J15" s="45">
        <v>2335</v>
      </c>
      <c r="K15" s="45">
        <v>2156</v>
      </c>
      <c r="L15" s="45">
        <v>2207</v>
      </c>
      <c r="M15" s="46">
        <f t="shared" si="2"/>
        <v>2.3654916512059421E-2</v>
      </c>
      <c r="N15" s="62">
        <f t="shared" si="3"/>
        <v>2482</v>
      </c>
      <c r="O15" s="45">
        <f t="shared" si="4"/>
        <v>2307</v>
      </c>
      <c r="P15" s="45">
        <f t="shared" si="5"/>
        <v>2325</v>
      </c>
      <c r="Q15" s="63">
        <f t="shared" si="6"/>
        <v>7.8023407022107527E-3</v>
      </c>
    </row>
    <row r="16" spans="1:17" s="20" customFormat="1" ht="12" customHeight="1" x14ac:dyDescent="0.2">
      <c r="A16" s="50" t="s">
        <v>286</v>
      </c>
      <c r="B16" s="107">
        <v>32</v>
      </c>
      <c r="C16" s="107">
        <v>38</v>
      </c>
      <c r="D16" s="107">
        <v>36</v>
      </c>
      <c r="E16" s="46">
        <f t="shared" si="0"/>
        <v>-5.2631578947368474E-2</v>
      </c>
      <c r="F16" s="107">
        <v>115</v>
      </c>
      <c r="G16" s="107">
        <v>129</v>
      </c>
      <c r="H16" s="107">
        <v>93</v>
      </c>
      <c r="I16" s="46">
        <f t="shared" si="1"/>
        <v>-0.27906976744186052</v>
      </c>
      <c r="J16" s="45">
        <v>2288</v>
      </c>
      <c r="K16" s="45">
        <v>2157</v>
      </c>
      <c r="L16" s="45">
        <v>1995</v>
      </c>
      <c r="M16" s="46">
        <f t="shared" si="2"/>
        <v>-7.5104311543810809E-2</v>
      </c>
      <c r="N16" s="62">
        <f t="shared" si="3"/>
        <v>2435</v>
      </c>
      <c r="O16" s="45">
        <f t="shared" si="4"/>
        <v>2324</v>
      </c>
      <c r="P16" s="45">
        <f t="shared" si="5"/>
        <v>2124</v>
      </c>
      <c r="Q16" s="63">
        <f t="shared" si="6"/>
        <v>-8.6058519793459576E-2</v>
      </c>
    </row>
    <row r="17" spans="1:17" s="20" customFormat="1" ht="12" customHeight="1" x14ac:dyDescent="0.2">
      <c r="A17" s="54" t="s">
        <v>0</v>
      </c>
      <c r="B17" s="55">
        <f>SUM(B5:B16)</f>
        <v>403</v>
      </c>
      <c r="C17" s="56">
        <f t="shared" ref="C17:D17" si="7">SUM(C5:C16)</f>
        <v>378</v>
      </c>
      <c r="D17" s="56">
        <f t="shared" si="7"/>
        <v>404</v>
      </c>
      <c r="E17" s="57">
        <f>D17/C17-1</f>
        <v>6.8783068783068835E-2</v>
      </c>
      <c r="F17" s="55">
        <f t="shared" ref="F17:H17" si="8">SUM(F5:F16)</f>
        <v>1515</v>
      </c>
      <c r="G17" s="56">
        <f t="shared" si="8"/>
        <v>1491</v>
      </c>
      <c r="H17" s="56">
        <f t="shared" si="8"/>
        <v>1538</v>
      </c>
      <c r="I17" s="57">
        <f>H17/G17-1</f>
        <v>3.1522468142186399E-2</v>
      </c>
      <c r="J17" s="55">
        <f t="shared" ref="J17:L17" si="9">SUM(J5:J16)</f>
        <v>28876</v>
      </c>
      <c r="K17" s="56">
        <f t="shared" si="9"/>
        <v>24419</v>
      </c>
      <c r="L17" s="56">
        <f t="shared" si="9"/>
        <v>27049</v>
      </c>
      <c r="M17" s="57">
        <f>L17/K17-1</f>
        <v>0.10770301814161098</v>
      </c>
      <c r="N17" s="55">
        <f t="shared" ref="N17:P17" si="10">SUM(N5:N16)</f>
        <v>30794</v>
      </c>
      <c r="O17" s="56">
        <f t="shared" si="10"/>
        <v>26288</v>
      </c>
      <c r="P17" s="56">
        <f t="shared" si="10"/>
        <v>28991</v>
      </c>
      <c r="Q17" s="64">
        <f>P17/O17-1</f>
        <v>0.10282258064516125</v>
      </c>
    </row>
    <row r="18" spans="1:17" s="20" customFormat="1" ht="12" customHeight="1" x14ac:dyDescent="0.2"/>
    <row r="19" spans="1:17" s="20" customFormat="1" ht="12" customHeight="1" x14ac:dyDescent="0.2"/>
    <row r="20" spans="1:17" s="20" customFormat="1" ht="12" customHeight="1" x14ac:dyDescent="0.2"/>
    <row r="21" spans="1:17" s="20" customFormat="1" ht="12" customHeight="1" x14ac:dyDescent="0.2"/>
    <row r="22" spans="1:17" s="20" customFormat="1" ht="12" customHeight="1" x14ac:dyDescent="0.2"/>
    <row r="23" spans="1:17" s="20" customFormat="1" ht="12" customHeight="1" x14ac:dyDescent="0.2"/>
    <row r="24" spans="1:17" s="20" customFormat="1" ht="12" customHeight="1" x14ac:dyDescent="0.2"/>
    <row r="25" spans="1:17" s="20" customFormat="1" ht="12" customHeight="1" x14ac:dyDescent="0.2"/>
    <row r="26" spans="1:17" s="20" customFormat="1" ht="12" customHeight="1" x14ac:dyDescent="0.2"/>
    <row r="27" spans="1:17" s="20" customFormat="1" ht="12" customHeight="1" x14ac:dyDescent="0.2"/>
    <row r="28" spans="1:17" s="20" customFormat="1" ht="12" customHeight="1" x14ac:dyDescent="0.2"/>
    <row r="29" spans="1:17" s="20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17:H17 N17:Q17" formulaRange="1"/>
    <ignoredError sqref="I17:M17" formula="1" formulaRange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565C2-8C2C-4C4D-9BC0-505272E98CBC}">
  <dimension ref="A1:Q33"/>
  <sheetViews>
    <sheetView showGridLines="0" zoomScale="130" zoomScaleNormal="130" workbookViewId="0">
      <selection activeCell="H1" sqref="H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207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59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167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287</v>
      </c>
      <c r="B5" s="107">
        <v>51</v>
      </c>
      <c r="C5" s="107">
        <v>43</v>
      </c>
      <c r="D5" s="107">
        <v>55</v>
      </c>
      <c r="E5" s="46">
        <f t="shared" ref="E5:E11" si="0">D5/C5-1</f>
        <v>0.27906976744186052</v>
      </c>
      <c r="F5" s="107">
        <v>160</v>
      </c>
      <c r="G5" s="107">
        <v>182</v>
      </c>
      <c r="H5" s="107">
        <v>182</v>
      </c>
      <c r="I5" s="46">
        <f t="shared" ref="I5:I11" si="1">H5/G5-1</f>
        <v>0</v>
      </c>
      <c r="J5" s="45">
        <v>4140</v>
      </c>
      <c r="K5" s="45">
        <v>3565</v>
      </c>
      <c r="L5" s="45">
        <v>3915</v>
      </c>
      <c r="M5" s="46">
        <f t="shared" ref="M5:M11" si="2">L5/K5-1</f>
        <v>9.8176718092566562E-2</v>
      </c>
      <c r="N5" s="62">
        <f t="shared" ref="N5:P11" si="3">B5+F5+J5</f>
        <v>4351</v>
      </c>
      <c r="O5" s="45">
        <f t="shared" si="3"/>
        <v>3790</v>
      </c>
      <c r="P5" s="45">
        <f t="shared" si="3"/>
        <v>4152</v>
      </c>
      <c r="Q5" s="63">
        <f t="shared" ref="Q5:Q11" si="4">P5/O5-1</f>
        <v>9.5514511873350916E-2</v>
      </c>
    </row>
    <row r="6" spans="1:17" s="20" customFormat="1" ht="12" customHeight="1" x14ac:dyDescent="0.2">
      <c r="A6" s="50" t="s">
        <v>288</v>
      </c>
      <c r="B6" s="107">
        <v>46</v>
      </c>
      <c r="C6" s="107">
        <v>50</v>
      </c>
      <c r="D6" s="107">
        <v>43</v>
      </c>
      <c r="E6" s="46">
        <f t="shared" si="0"/>
        <v>-0.14000000000000001</v>
      </c>
      <c r="F6" s="107">
        <v>201</v>
      </c>
      <c r="G6" s="107">
        <v>190</v>
      </c>
      <c r="H6" s="107">
        <v>178</v>
      </c>
      <c r="I6" s="46">
        <f t="shared" si="1"/>
        <v>-6.315789473684208E-2</v>
      </c>
      <c r="J6" s="45">
        <v>4225</v>
      </c>
      <c r="K6" s="45">
        <v>3508</v>
      </c>
      <c r="L6" s="45">
        <v>3869</v>
      </c>
      <c r="M6" s="46">
        <f t="shared" si="2"/>
        <v>0.1029076396807298</v>
      </c>
      <c r="N6" s="62">
        <f t="shared" si="3"/>
        <v>4472</v>
      </c>
      <c r="O6" s="45">
        <f t="shared" si="3"/>
        <v>3748</v>
      </c>
      <c r="P6" s="45">
        <f t="shared" si="3"/>
        <v>4090</v>
      </c>
      <c r="Q6" s="63">
        <f t="shared" si="4"/>
        <v>9.1248665955176111E-2</v>
      </c>
    </row>
    <row r="7" spans="1:17" s="20" customFormat="1" ht="12" customHeight="1" x14ac:dyDescent="0.2">
      <c r="A7" s="50" t="s">
        <v>289</v>
      </c>
      <c r="B7" s="107">
        <v>41</v>
      </c>
      <c r="C7" s="107">
        <v>52</v>
      </c>
      <c r="D7" s="107">
        <v>49</v>
      </c>
      <c r="E7" s="46">
        <f t="shared" si="0"/>
        <v>-5.7692307692307709E-2</v>
      </c>
      <c r="F7" s="107">
        <v>169</v>
      </c>
      <c r="G7" s="107">
        <v>194</v>
      </c>
      <c r="H7" s="107">
        <v>193</v>
      </c>
      <c r="I7" s="46">
        <f t="shared" si="1"/>
        <v>-5.1546391752577136E-3</v>
      </c>
      <c r="J7" s="45">
        <v>4162</v>
      </c>
      <c r="K7" s="45">
        <v>3638</v>
      </c>
      <c r="L7" s="45">
        <v>3899</v>
      </c>
      <c r="M7" s="46">
        <f t="shared" si="2"/>
        <v>7.1742715777900035E-2</v>
      </c>
      <c r="N7" s="62">
        <f t="shared" si="3"/>
        <v>4372</v>
      </c>
      <c r="O7" s="45">
        <f t="shared" si="3"/>
        <v>3884</v>
      </c>
      <c r="P7" s="45">
        <f t="shared" si="3"/>
        <v>4141</v>
      </c>
      <c r="Q7" s="63">
        <f t="shared" si="4"/>
        <v>6.6168898043254432E-2</v>
      </c>
    </row>
    <row r="8" spans="1:17" s="20" customFormat="1" ht="12" customHeight="1" x14ac:dyDescent="0.2">
      <c r="A8" s="50" t="s">
        <v>290</v>
      </c>
      <c r="B8" s="107">
        <v>60</v>
      </c>
      <c r="C8" s="107">
        <v>43</v>
      </c>
      <c r="D8" s="107">
        <v>52</v>
      </c>
      <c r="E8" s="46">
        <f t="shared" si="0"/>
        <v>0.20930232558139528</v>
      </c>
      <c r="F8" s="107">
        <v>186</v>
      </c>
      <c r="G8" s="107">
        <v>184</v>
      </c>
      <c r="H8" s="107">
        <v>182</v>
      </c>
      <c r="I8" s="46">
        <f t="shared" si="1"/>
        <v>-1.0869565217391353E-2</v>
      </c>
      <c r="J8" s="45">
        <v>4305</v>
      </c>
      <c r="K8" s="45">
        <v>3522</v>
      </c>
      <c r="L8" s="45">
        <v>3893</v>
      </c>
      <c r="M8" s="46">
        <f t="shared" si="2"/>
        <v>0.10533787620670076</v>
      </c>
      <c r="N8" s="62">
        <f t="shared" si="3"/>
        <v>4551</v>
      </c>
      <c r="O8" s="45">
        <f t="shared" si="3"/>
        <v>3749</v>
      </c>
      <c r="P8" s="45">
        <f t="shared" si="3"/>
        <v>4127</v>
      </c>
      <c r="Q8" s="63">
        <f t="shared" si="4"/>
        <v>0.10082688716991206</v>
      </c>
    </row>
    <row r="9" spans="1:17" s="20" customFormat="1" ht="12" customHeight="1" x14ac:dyDescent="0.2">
      <c r="A9" s="50" t="s">
        <v>291</v>
      </c>
      <c r="B9" s="107">
        <v>61</v>
      </c>
      <c r="C9" s="107">
        <v>66</v>
      </c>
      <c r="D9" s="107">
        <v>64</v>
      </c>
      <c r="E9" s="46">
        <f t="shared" si="0"/>
        <v>-3.0303030303030276E-2</v>
      </c>
      <c r="F9" s="107">
        <v>233</v>
      </c>
      <c r="G9" s="107">
        <v>246</v>
      </c>
      <c r="H9" s="107">
        <v>217</v>
      </c>
      <c r="I9" s="46">
        <f t="shared" si="1"/>
        <v>-0.11788617886178865</v>
      </c>
      <c r="J9" s="45">
        <v>4476</v>
      </c>
      <c r="K9" s="45">
        <v>3970</v>
      </c>
      <c r="L9" s="45">
        <v>4284</v>
      </c>
      <c r="M9" s="46">
        <f t="shared" si="2"/>
        <v>7.909319899244327E-2</v>
      </c>
      <c r="N9" s="62">
        <f t="shared" si="3"/>
        <v>4770</v>
      </c>
      <c r="O9" s="45">
        <f t="shared" si="3"/>
        <v>4282</v>
      </c>
      <c r="P9" s="45">
        <f t="shared" si="3"/>
        <v>4565</v>
      </c>
      <c r="Q9" s="63">
        <f t="shared" si="4"/>
        <v>6.609061186361509E-2</v>
      </c>
    </row>
    <row r="10" spans="1:17" s="20" customFormat="1" ht="12" customHeight="1" x14ac:dyDescent="0.2">
      <c r="A10" s="50" t="s">
        <v>53</v>
      </c>
      <c r="B10" s="107">
        <v>71</v>
      </c>
      <c r="C10" s="107">
        <v>61</v>
      </c>
      <c r="D10" s="107">
        <v>69</v>
      </c>
      <c r="E10" s="46">
        <f t="shared" si="0"/>
        <v>0.13114754098360648</v>
      </c>
      <c r="F10" s="107">
        <v>299</v>
      </c>
      <c r="G10" s="107">
        <v>252</v>
      </c>
      <c r="H10" s="107">
        <v>296</v>
      </c>
      <c r="I10" s="46">
        <f t="shared" si="1"/>
        <v>0.17460317460317465</v>
      </c>
      <c r="J10" s="45">
        <v>4047</v>
      </c>
      <c r="K10" s="45">
        <v>3282</v>
      </c>
      <c r="L10" s="45">
        <v>3825</v>
      </c>
      <c r="M10" s="46">
        <f t="shared" si="2"/>
        <v>0.1654478976234004</v>
      </c>
      <c r="N10" s="62">
        <f t="shared" si="3"/>
        <v>4417</v>
      </c>
      <c r="O10" s="45">
        <f t="shared" si="3"/>
        <v>3595</v>
      </c>
      <c r="P10" s="45">
        <f t="shared" si="3"/>
        <v>4190</v>
      </c>
      <c r="Q10" s="63">
        <f t="shared" si="4"/>
        <v>0.16550764951321284</v>
      </c>
    </row>
    <row r="11" spans="1:17" s="20" customFormat="1" ht="12" customHeight="1" x14ac:dyDescent="0.2">
      <c r="A11" s="50" t="s">
        <v>54</v>
      </c>
      <c r="B11" s="107">
        <v>73</v>
      </c>
      <c r="C11" s="107">
        <v>63</v>
      </c>
      <c r="D11" s="107">
        <v>72</v>
      </c>
      <c r="E11" s="46">
        <f t="shared" si="0"/>
        <v>0.14285714285714279</v>
      </c>
      <c r="F11" s="107">
        <v>267</v>
      </c>
      <c r="G11" s="107">
        <v>243</v>
      </c>
      <c r="H11" s="107">
        <v>290</v>
      </c>
      <c r="I11" s="46">
        <f t="shared" si="1"/>
        <v>0.1934156378600822</v>
      </c>
      <c r="J11" s="45">
        <v>3521</v>
      </c>
      <c r="K11" s="45">
        <v>2934</v>
      </c>
      <c r="L11" s="45">
        <v>3364</v>
      </c>
      <c r="M11" s="46">
        <f t="shared" si="2"/>
        <v>0.14655760054533062</v>
      </c>
      <c r="N11" s="62">
        <f t="shared" si="3"/>
        <v>3861</v>
      </c>
      <c r="O11" s="45">
        <f t="shared" si="3"/>
        <v>3240</v>
      </c>
      <c r="P11" s="45">
        <f t="shared" si="3"/>
        <v>3726</v>
      </c>
      <c r="Q11" s="63">
        <f t="shared" si="4"/>
        <v>0.14999999999999991</v>
      </c>
    </row>
    <row r="12" spans="1:17" s="20" customFormat="1" ht="12" customHeight="1" x14ac:dyDescent="0.2">
      <c r="A12" s="54" t="s">
        <v>0</v>
      </c>
      <c r="B12" s="55">
        <f>SUM(B5:B11)</f>
        <v>403</v>
      </c>
      <c r="C12" s="56">
        <f t="shared" ref="C12:D12" si="5">SUM(C5:C11)</f>
        <v>378</v>
      </c>
      <c r="D12" s="56">
        <f t="shared" si="5"/>
        <v>404</v>
      </c>
      <c r="E12" s="57">
        <f>D12/C12-1</f>
        <v>6.8783068783068835E-2</v>
      </c>
      <c r="F12" s="55">
        <f t="shared" ref="F12:H12" si="6">SUM(F5:F11)</f>
        <v>1515</v>
      </c>
      <c r="G12" s="56">
        <f t="shared" si="6"/>
        <v>1491</v>
      </c>
      <c r="H12" s="56">
        <f t="shared" si="6"/>
        <v>1538</v>
      </c>
      <c r="I12" s="57">
        <f>H12/G12-1</f>
        <v>3.1522468142186399E-2</v>
      </c>
      <c r="J12" s="55">
        <f t="shared" ref="J12:L12" si="7">SUM(J5:J11)</f>
        <v>28876</v>
      </c>
      <c r="K12" s="56">
        <f t="shared" si="7"/>
        <v>24419</v>
      </c>
      <c r="L12" s="56">
        <f t="shared" si="7"/>
        <v>27049</v>
      </c>
      <c r="M12" s="57">
        <f>L12/K12-1</f>
        <v>0.10770301814161098</v>
      </c>
      <c r="N12" s="55">
        <f t="shared" ref="N12:P12" si="8">SUM(N5:N11)</f>
        <v>30794</v>
      </c>
      <c r="O12" s="56">
        <f t="shared" si="8"/>
        <v>26288</v>
      </c>
      <c r="P12" s="56">
        <f t="shared" si="8"/>
        <v>28991</v>
      </c>
      <c r="Q12" s="64">
        <f>P12/O12-1</f>
        <v>0.10282258064516125</v>
      </c>
    </row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3" orientation="portrait" r:id="rId1"/>
  <ignoredErrors>
    <ignoredError sqref="B12:H12 N12:Q12" formulaRange="1"/>
    <ignoredError sqref="I12:M12" formula="1" formulaRange="1"/>
    <ignoredError sqref="I13:M13" formula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0EA1C-EF92-49E4-8BD0-D2809863415E}">
  <dimension ref="A1:Q33"/>
  <sheetViews>
    <sheetView showGridLines="0" zoomScale="130" zoomScaleNormal="130" workbookViewId="0">
      <selection activeCell="I1" sqref="I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208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60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167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229</v>
      </c>
      <c r="B5" s="107">
        <v>27</v>
      </c>
      <c r="C5" s="107">
        <v>19</v>
      </c>
      <c r="D5" s="107">
        <v>30</v>
      </c>
      <c r="E5" s="46">
        <f t="shared" ref="E5:E12" si="0">D5/C5-1</f>
        <v>0.57894736842105265</v>
      </c>
      <c r="F5" s="107">
        <v>108</v>
      </c>
      <c r="G5" s="107">
        <v>84</v>
      </c>
      <c r="H5" s="107">
        <v>86</v>
      </c>
      <c r="I5" s="46">
        <f t="shared" ref="I5:I12" si="1">H5/G5-1</f>
        <v>2.3809523809523725E-2</v>
      </c>
      <c r="J5" s="45">
        <v>1060</v>
      </c>
      <c r="K5" s="107">
        <v>782</v>
      </c>
      <c r="L5" s="107">
        <v>966</v>
      </c>
      <c r="M5" s="46">
        <f t="shared" ref="M5:M12" si="2">L5/K5-1</f>
        <v>0.23529411764705888</v>
      </c>
      <c r="N5" s="62">
        <f t="shared" ref="N5:P12" si="3">B5+F5+J5</f>
        <v>1195</v>
      </c>
      <c r="O5" s="45">
        <f t="shared" si="3"/>
        <v>885</v>
      </c>
      <c r="P5" s="45">
        <f t="shared" si="3"/>
        <v>1082</v>
      </c>
      <c r="Q5" s="63">
        <f t="shared" ref="Q5:Q12" si="4">P5/O5-1</f>
        <v>0.22259887005649714</v>
      </c>
    </row>
    <row r="6" spans="1:17" s="20" customFormat="1" ht="12" customHeight="1" x14ac:dyDescent="0.2">
      <c r="A6" s="50" t="s">
        <v>230</v>
      </c>
      <c r="B6" s="107">
        <v>16</v>
      </c>
      <c r="C6" s="107">
        <v>13</v>
      </c>
      <c r="D6" s="107">
        <v>20</v>
      </c>
      <c r="E6" s="46">
        <f t="shared" si="0"/>
        <v>0.53846153846153855</v>
      </c>
      <c r="F6" s="107">
        <v>64</v>
      </c>
      <c r="G6" s="107">
        <v>50</v>
      </c>
      <c r="H6" s="107">
        <v>75</v>
      </c>
      <c r="I6" s="46">
        <f t="shared" si="1"/>
        <v>0.5</v>
      </c>
      <c r="J6" s="107">
        <v>606</v>
      </c>
      <c r="K6" s="107">
        <v>425</v>
      </c>
      <c r="L6" s="107">
        <v>641</v>
      </c>
      <c r="M6" s="46">
        <f t="shared" si="2"/>
        <v>0.50823529411764712</v>
      </c>
      <c r="N6" s="62">
        <f t="shared" si="3"/>
        <v>686</v>
      </c>
      <c r="O6" s="45">
        <f t="shared" si="3"/>
        <v>488</v>
      </c>
      <c r="P6" s="45">
        <f t="shared" si="3"/>
        <v>736</v>
      </c>
      <c r="Q6" s="63">
        <f t="shared" si="4"/>
        <v>0.50819672131147531</v>
      </c>
    </row>
    <row r="7" spans="1:17" s="20" customFormat="1" ht="12" customHeight="1" x14ac:dyDescent="0.2">
      <c r="A7" s="50" t="s">
        <v>231</v>
      </c>
      <c r="B7" s="107">
        <v>40</v>
      </c>
      <c r="C7" s="107">
        <v>30</v>
      </c>
      <c r="D7" s="107">
        <v>45</v>
      </c>
      <c r="E7" s="46">
        <f t="shared" si="0"/>
        <v>0.5</v>
      </c>
      <c r="F7" s="107">
        <v>136</v>
      </c>
      <c r="G7" s="107">
        <v>86</v>
      </c>
      <c r="H7" s="107">
        <v>173</v>
      </c>
      <c r="I7" s="46">
        <f t="shared" si="1"/>
        <v>1.0116279069767442</v>
      </c>
      <c r="J7" s="45">
        <v>3372</v>
      </c>
      <c r="K7" s="45">
        <v>2771</v>
      </c>
      <c r="L7" s="45">
        <v>3112</v>
      </c>
      <c r="M7" s="46">
        <f t="shared" si="2"/>
        <v>0.12306026705160589</v>
      </c>
      <c r="N7" s="62">
        <f t="shared" si="3"/>
        <v>3548</v>
      </c>
      <c r="O7" s="45">
        <f t="shared" si="3"/>
        <v>2887</v>
      </c>
      <c r="P7" s="45">
        <f t="shared" si="3"/>
        <v>3330</v>
      </c>
      <c r="Q7" s="63">
        <f t="shared" si="4"/>
        <v>0.1534464842396952</v>
      </c>
    </row>
    <row r="8" spans="1:17" s="20" customFormat="1" ht="12" customHeight="1" x14ac:dyDescent="0.2">
      <c r="A8" s="50" t="s">
        <v>232</v>
      </c>
      <c r="B8" s="107">
        <v>47</v>
      </c>
      <c r="C8" s="107">
        <v>51</v>
      </c>
      <c r="D8" s="107">
        <v>56</v>
      </c>
      <c r="E8" s="46">
        <f t="shared" si="0"/>
        <v>9.8039215686274606E-2</v>
      </c>
      <c r="F8" s="107">
        <v>191</v>
      </c>
      <c r="G8" s="107">
        <v>203</v>
      </c>
      <c r="H8" s="107">
        <v>176</v>
      </c>
      <c r="I8" s="46">
        <f t="shared" si="1"/>
        <v>-0.13300492610837433</v>
      </c>
      <c r="J8" s="45">
        <v>4705</v>
      </c>
      <c r="K8" s="45">
        <v>4009</v>
      </c>
      <c r="L8" s="45">
        <v>4315</v>
      </c>
      <c r="M8" s="46">
        <f t="shared" si="2"/>
        <v>7.6328261411823473E-2</v>
      </c>
      <c r="N8" s="62">
        <f t="shared" si="3"/>
        <v>4943</v>
      </c>
      <c r="O8" s="45">
        <f t="shared" si="3"/>
        <v>4263</v>
      </c>
      <c r="P8" s="45">
        <f t="shared" si="3"/>
        <v>4547</v>
      </c>
      <c r="Q8" s="63">
        <f t="shared" si="4"/>
        <v>6.661975134881537E-2</v>
      </c>
    </row>
    <row r="9" spans="1:17" s="20" customFormat="1" ht="12" customHeight="1" x14ac:dyDescent="0.2">
      <c r="A9" s="50" t="s">
        <v>233</v>
      </c>
      <c r="B9" s="107">
        <v>50</v>
      </c>
      <c r="C9" s="107">
        <v>59</v>
      </c>
      <c r="D9" s="107">
        <v>62</v>
      </c>
      <c r="E9" s="46">
        <f t="shared" si="0"/>
        <v>5.0847457627118731E-2</v>
      </c>
      <c r="F9" s="107">
        <v>209</v>
      </c>
      <c r="G9" s="107">
        <v>226</v>
      </c>
      <c r="H9" s="107">
        <v>218</v>
      </c>
      <c r="I9" s="46">
        <f t="shared" si="1"/>
        <v>-3.539823008849563E-2</v>
      </c>
      <c r="J9" s="45">
        <v>5267</v>
      </c>
      <c r="K9" s="45">
        <v>4646</v>
      </c>
      <c r="L9" s="45">
        <v>5039</v>
      </c>
      <c r="M9" s="46">
        <f t="shared" si="2"/>
        <v>8.4588893671975862E-2</v>
      </c>
      <c r="N9" s="62">
        <f t="shared" si="3"/>
        <v>5526</v>
      </c>
      <c r="O9" s="45">
        <f t="shared" si="3"/>
        <v>4931</v>
      </c>
      <c r="P9" s="45">
        <f t="shared" si="3"/>
        <v>5319</v>
      </c>
      <c r="Q9" s="63">
        <f t="shared" si="4"/>
        <v>7.8685864936118399E-2</v>
      </c>
    </row>
    <row r="10" spans="1:17" s="20" customFormat="1" ht="12" customHeight="1" x14ac:dyDescent="0.2">
      <c r="A10" s="50" t="s">
        <v>234</v>
      </c>
      <c r="B10" s="107">
        <v>82</v>
      </c>
      <c r="C10" s="107">
        <v>85</v>
      </c>
      <c r="D10" s="107">
        <v>77</v>
      </c>
      <c r="E10" s="46">
        <f t="shared" si="0"/>
        <v>-9.4117647058823528E-2</v>
      </c>
      <c r="F10" s="107">
        <v>300</v>
      </c>
      <c r="G10" s="107">
        <v>311</v>
      </c>
      <c r="H10" s="107">
        <v>324</v>
      </c>
      <c r="I10" s="46">
        <f t="shared" si="1"/>
        <v>4.1800643086816747E-2</v>
      </c>
      <c r="J10" s="45">
        <v>5904</v>
      </c>
      <c r="K10" s="45">
        <v>5094</v>
      </c>
      <c r="L10" s="45">
        <v>5570</v>
      </c>
      <c r="M10" s="46">
        <f t="shared" si="2"/>
        <v>9.3443266588142837E-2</v>
      </c>
      <c r="N10" s="62">
        <f t="shared" si="3"/>
        <v>6286</v>
      </c>
      <c r="O10" s="45">
        <f t="shared" si="3"/>
        <v>5490</v>
      </c>
      <c r="P10" s="45">
        <f t="shared" si="3"/>
        <v>5971</v>
      </c>
      <c r="Q10" s="63">
        <f t="shared" si="4"/>
        <v>8.7613843351548315E-2</v>
      </c>
    </row>
    <row r="11" spans="1:17" s="20" customFormat="1" ht="12" customHeight="1" x14ac:dyDescent="0.2">
      <c r="A11" s="50" t="s">
        <v>235</v>
      </c>
      <c r="B11" s="107">
        <v>91</v>
      </c>
      <c r="C11" s="107">
        <v>70</v>
      </c>
      <c r="D11" s="107">
        <v>75</v>
      </c>
      <c r="E11" s="46">
        <f t="shared" si="0"/>
        <v>7.1428571428571397E-2</v>
      </c>
      <c r="F11" s="107">
        <v>327</v>
      </c>
      <c r="G11" s="107">
        <v>367</v>
      </c>
      <c r="H11" s="107">
        <v>323</v>
      </c>
      <c r="I11" s="46">
        <f t="shared" si="1"/>
        <v>-0.11989100817438691</v>
      </c>
      <c r="J11" s="45">
        <v>5523</v>
      </c>
      <c r="K11" s="45">
        <v>4708</v>
      </c>
      <c r="L11" s="45">
        <v>5185</v>
      </c>
      <c r="M11" s="46">
        <f t="shared" si="2"/>
        <v>0.10131690739167376</v>
      </c>
      <c r="N11" s="62">
        <f t="shared" si="3"/>
        <v>5941</v>
      </c>
      <c r="O11" s="45">
        <f t="shared" si="3"/>
        <v>5145</v>
      </c>
      <c r="P11" s="45">
        <f t="shared" si="3"/>
        <v>5583</v>
      </c>
      <c r="Q11" s="63">
        <f t="shared" si="4"/>
        <v>8.513119533527691E-2</v>
      </c>
    </row>
    <row r="12" spans="1:17" s="20" customFormat="1" ht="12" customHeight="1" x14ac:dyDescent="0.2">
      <c r="A12" s="50" t="s">
        <v>236</v>
      </c>
      <c r="B12" s="107">
        <v>50</v>
      </c>
      <c r="C12" s="107">
        <v>51</v>
      </c>
      <c r="D12" s="107">
        <v>39</v>
      </c>
      <c r="E12" s="46">
        <f t="shared" si="0"/>
        <v>-0.23529411764705888</v>
      </c>
      <c r="F12" s="107">
        <v>180</v>
      </c>
      <c r="G12" s="107">
        <v>164</v>
      </c>
      <c r="H12" s="107">
        <v>163</v>
      </c>
      <c r="I12" s="46">
        <f t="shared" si="1"/>
        <v>-6.0975609756097615E-3</v>
      </c>
      <c r="J12" s="45">
        <v>2439</v>
      </c>
      <c r="K12" s="45">
        <v>1984</v>
      </c>
      <c r="L12" s="45">
        <v>2221</v>
      </c>
      <c r="M12" s="46">
        <f t="shared" si="2"/>
        <v>0.11945564516129026</v>
      </c>
      <c r="N12" s="62">
        <f t="shared" si="3"/>
        <v>2669</v>
      </c>
      <c r="O12" s="45">
        <f t="shared" si="3"/>
        <v>2199</v>
      </c>
      <c r="P12" s="45">
        <f t="shared" si="3"/>
        <v>2423</v>
      </c>
      <c r="Q12" s="63">
        <f t="shared" si="4"/>
        <v>0.10186448385629832</v>
      </c>
    </row>
    <row r="13" spans="1:17" s="20" customFormat="1" ht="12" customHeight="1" x14ac:dyDescent="0.2">
      <c r="A13" s="54" t="s">
        <v>0</v>
      </c>
      <c r="B13" s="55">
        <f>SUM(B5:B12)</f>
        <v>403</v>
      </c>
      <c r="C13" s="56">
        <f t="shared" ref="C13:D13" si="5">SUM(C5:C12)</f>
        <v>378</v>
      </c>
      <c r="D13" s="56">
        <f t="shared" si="5"/>
        <v>404</v>
      </c>
      <c r="E13" s="57">
        <f>D13/C13-1</f>
        <v>6.8783068783068835E-2</v>
      </c>
      <c r="F13" s="55">
        <f t="shared" ref="F13:H13" si="6">SUM(F5:F12)</f>
        <v>1515</v>
      </c>
      <c r="G13" s="56">
        <f t="shared" si="6"/>
        <v>1491</v>
      </c>
      <c r="H13" s="56">
        <f t="shared" si="6"/>
        <v>1538</v>
      </c>
      <c r="I13" s="57">
        <f>H13/G13-1</f>
        <v>3.1522468142186399E-2</v>
      </c>
      <c r="J13" s="55">
        <f t="shared" ref="J13:L13" si="7">SUM(J5:J12)</f>
        <v>28876</v>
      </c>
      <c r="K13" s="56">
        <f t="shared" si="7"/>
        <v>24419</v>
      </c>
      <c r="L13" s="56">
        <f t="shared" si="7"/>
        <v>27049</v>
      </c>
      <c r="M13" s="57">
        <f>L13/K13-1</f>
        <v>0.10770301814161098</v>
      </c>
      <c r="N13" s="55">
        <f t="shared" ref="N13:P13" si="8">SUM(N5:N12)</f>
        <v>30794</v>
      </c>
      <c r="O13" s="56">
        <f t="shared" si="8"/>
        <v>26288</v>
      </c>
      <c r="P13" s="56">
        <f t="shared" si="8"/>
        <v>28991</v>
      </c>
      <c r="Q13" s="64">
        <f>P13/O13-1</f>
        <v>0.10282258064516125</v>
      </c>
    </row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13:H13 N13:Q13" formulaRange="1"/>
    <ignoredError sqref="I13:M13" formula="1" formulaRange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F4B4-FB59-41EE-9DEA-E7B260489ED6}">
  <dimension ref="A1:Q33"/>
  <sheetViews>
    <sheetView showGridLines="0" zoomScale="130" zoomScaleNormal="130" workbookViewId="0">
      <selection activeCell="I1" sqref="I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215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161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167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63</v>
      </c>
      <c r="B5" s="107">
        <v>343</v>
      </c>
      <c r="C5" s="107">
        <v>332</v>
      </c>
      <c r="D5" s="107">
        <v>359</v>
      </c>
      <c r="E5" s="46">
        <f t="shared" ref="E5:E8" si="0">D5/C5-1</f>
        <v>8.1325301204819178E-2</v>
      </c>
      <c r="F5" s="107">
        <v>1315</v>
      </c>
      <c r="G5" s="107">
        <v>1338</v>
      </c>
      <c r="H5" s="107">
        <v>1347</v>
      </c>
      <c r="I5" s="46">
        <f t="shared" ref="I5:I12" si="1">H5/G5-1</f>
        <v>6.7264573991030474E-3</v>
      </c>
      <c r="J5" s="107">
        <v>22978</v>
      </c>
      <c r="K5" s="107">
        <v>20731</v>
      </c>
      <c r="L5" s="107">
        <v>22365</v>
      </c>
      <c r="M5" s="46">
        <f t="shared" ref="M5:M12" si="2">L5/K5-1</f>
        <v>7.8819159712507858E-2</v>
      </c>
      <c r="N5" s="62">
        <f t="shared" ref="N5:P12" si="3">B5+F5+J5</f>
        <v>24636</v>
      </c>
      <c r="O5" s="45">
        <f t="shared" si="3"/>
        <v>22401</v>
      </c>
      <c r="P5" s="45">
        <f t="shared" si="3"/>
        <v>24071</v>
      </c>
      <c r="Q5" s="63">
        <f t="shared" ref="Q5:Q12" si="4">P5/O5-1</f>
        <v>7.4550243292710094E-2</v>
      </c>
    </row>
    <row r="6" spans="1:17" s="20" customFormat="1" ht="12" customHeight="1" x14ac:dyDescent="0.2">
      <c r="A6" s="50" t="s">
        <v>64</v>
      </c>
      <c r="B6" s="107">
        <v>58</v>
      </c>
      <c r="C6" s="107">
        <v>43</v>
      </c>
      <c r="D6" s="107">
        <v>38</v>
      </c>
      <c r="E6" s="46">
        <f t="shared" si="0"/>
        <v>-0.11627906976744184</v>
      </c>
      <c r="F6" s="107">
        <v>174</v>
      </c>
      <c r="G6" s="107">
        <v>138</v>
      </c>
      <c r="H6" s="107">
        <v>176</v>
      </c>
      <c r="I6" s="46">
        <f t="shared" si="1"/>
        <v>0.2753623188405796</v>
      </c>
      <c r="J6" s="107">
        <v>5605</v>
      </c>
      <c r="K6" s="107">
        <v>3467</v>
      </c>
      <c r="L6" s="107">
        <v>4485</v>
      </c>
      <c r="M6" s="46">
        <f t="shared" si="2"/>
        <v>0.29362561292183442</v>
      </c>
      <c r="N6" s="62">
        <f t="shared" si="3"/>
        <v>5837</v>
      </c>
      <c r="O6" s="45">
        <f t="shared" si="3"/>
        <v>3648</v>
      </c>
      <c r="P6" s="45">
        <f t="shared" si="3"/>
        <v>4699</v>
      </c>
      <c r="Q6" s="63">
        <f t="shared" si="4"/>
        <v>0.28810307017543857</v>
      </c>
    </row>
    <row r="7" spans="1:17" s="20" customFormat="1" ht="12" customHeight="1" x14ac:dyDescent="0.2">
      <c r="A7" s="50" t="s">
        <v>65</v>
      </c>
      <c r="B7" s="107">
        <v>2</v>
      </c>
      <c r="C7" s="107">
        <v>2</v>
      </c>
      <c r="D7" s="107">
        <v>4</v>
      </c>
      <c r="E7" s="46">
        <f t="shared" si="0"/>
        <v>1</v>
      </c>
      <c r="F7" s="107">
        <v>21</v>
      </c>
      <c r="G7" s="107">
        <v>12</v>
      </c>
      <c r="H7" s="107">
        <v>13</v>
      </c>
      <c r="I7" s="46">
        <f t="shared" si="1"/>
        <v>8.3333333333333259E-2</v>
      </c>
      <c r="J7" s="107">
        <v>196</v>
      </c>
      <c r="K7" s="107">
        <v>142</v>
      </c>
      <c r="L7" s="107">
        <v>139</v>
      </c>
      <c r="M7" s="46">
        <f t="shared" si="2"/>
        <v>-2.1126760563380254E-2</v>
      </c>
      <c r="N7" s="62">
        <f t="shared" si="3"/>
        <v>219</v>
      </c>
      <c r="O7" s="45">
        <f t="shared" si="3"/>
        <v>156</v>
      </c>
      <c r="P7" s="45">
        <f t="shared" si="3"/>
        <v>156</v>
      </c>
      <c r="Q7" s="63">
        <f t="shared" si="4"/>
        <v>0</v>
      </c>
    </row>
    <row r="8" spans="1:17" s="20" customFormat="1" ht="12" customHeight="1" x14ac:dyDescent="0.2">
      <c r="A8" s="50" t="s">
        <v>66</v>
      </c>
      <c r="B8" s="107">
        <v>0</v>
      </c>
      <c r="C8" s="107">
        <v>1</v>
      </c>
      <c r="D8" s="107">
        <v>0</v>
      </c>
      <c r="E8" s="46">
        <f t="shared" si="0"/>
        <v>-1</v>
      </c>
      <c r="F8" s="107">
        <v>2</v>
      </c>
      <c r="G8" s="107">
        <v>1</v>
      </c>
      <c r="H8" s="107">
        <v>1</v>
      </c>
      <c r="I8" s="46">
        <f t="shared" si="1"/>
        <v>0</v>
      </c>
      <c r="J8" s="107">
        <v>16</v>
      </c>
      <c r="K8" s="107">
        <v>15</v>
      </c>
      <c r="L8" s="107">
        <v>30</v>
      </c>
      <c r="M8" s="46">
        <f t="shared" si="2"/>
        <v>1</v>
      </c>
      <c r="N8" s="62">
        <f t="shared" si="3"/>
        <v>18</v>
      </c>
      <c r="O8" s="45">
        <f t="shared" si="3"/>
        <v>17</v>
      </c>
      <c r="P8" s="45">
        <f t="shared" si="3"/>
        <v>31</v>
      </c>
      <c r="Q8" s="63">
        <f t="shared" si="4"/>
        <v>0.82352941176470584</v>
      </c>
    </row>
    <row r="9" spans="1:17" s="20" customFormat="1" ht="12" customHeight="1" x14ac:dyDescent="0.2">
      <c r="A9" s="50" t="s">
        <v>69</v>
      </c>
      <c r="B9" s="107">
        <v>0</v>
      </c>
      <c r="C9" s="107">
        <v>0</v>
      </c>
      <c r="D9" s="107">
        <v>0</v>
      </c>
      <c r="E9" s="46" t="s">
        <v>62</v>
      </c>
      <c r="F9" s="107">
        <v>1</v>
      </c>
      <c r="G9" s="107">
        <v>0</v>
      </c>
      <c r="H9" s="107">
        <v>0</v>
      </c>
      <c r="I9" s="46" t="s">
        <v>62</v>
      </c>
      <c r="J9" s="107">
        <v>28</v>
      </c>
      <c r="K9" s="107">
        <v>12</v>
      </c>
      <c r="L9" s="107">
        <v>2</v>
      </c>
      <c r="M9" s="46">
        <f t="shared" si="2"/>
        <v>-0.83333333333333337</v>
      </c>
      <c r="N9" s="62">
        <f t="shared" si="3"/>
        <v>29</v>
      </c>
      <c r="O9" s="45">
        <f t="shared" si="3"/>
        <v>12</v>
      </c>
      <c r="P9" s="45">
        <f t="shared" si="3"/>
        <v>2</v>
      </c>
      <c r="Q9" s="63">
        <f t="shared" si="4"/>
        <v>-0.83333333333333337</v>
      </c>
    </row>
    <row r="10" spans="1:17" s="20" customFormat="1" ht="12" customHeight="1" x14ac:dyDescent="0.2">
      <c r="A10" s="50" t="s">
        <v>67</v>
      </c>
      <c r="B10" s="107">
        <v>0</v>
      </c>
      <c r="C10" s="107">
        <v>0</v>
      </c>
      <c r="D10" s="107">
        <v>1</v>
      </c>
      <c r="E10" s="46" t="s">
        <v>62</v>
      </c>
      <c r="F10" s="107">
        <v>0</v>
      </c>
      <c r="G10" s="107">
        <v>1</v>
      </c>
      <c r="H10" s="107">
        <v>0</v>
      </c>
      <c r="I10" s="46">
        <f t="shared" si="1"/>
        <v>-1</v>
      </c>
      <c r="J10" s="107">
        <v>7</v>
      </c>
      <c r="K10" s="107">
        <v>20</v>
      </c>
      <c r="L10" s="107">
        <v>4</v>
      </c>
      <c r="M10" s="46">
        <f t="shared" si="2"/>
        <v>-0.8</v>
      </c>
      <c r="N10" s="62">
        <f t="shared" si="3"/>
        <v>7</v>
      </c>
      <c r="O10" s="45">
        <f t="shared" si="3"/>
        <v>21</v>
      </c>
      <c r="P10" s="45">
        <f t="shared" si="3"/>
        <v>5</v>
      </c>
      <c r="Q10" s="63">
        <f t="shared" si="4"/>
        <v>-0.76190476190476186</v>
      </c>
    </row>
    <row r="11" spans="1:17" s="20" customFormat="1" ht="12" customHeight="1" x14ac:dyDescent="0.2">
      <c r="A11" s="50" t="s">
        <v>68</v>
      </c>
      <c r="B11" s="107">
        <v>0</v>
      </c>
      <c r="C11" s="107">
        <v>0</v>
      </c>
      <c r="D11" s="107">
        <v>1</v>
      </c>
      <c r="E11" s="46" t="s">
        <v>62</v>
      </c>
      <c r="F11" s="107">
        <v>2</v>
      </c>
      <c r="G11" s="107">
        <v>0</v>
      </c>
      <c r="H11" s="107">
        <v>0</v>
      </c>
      <c r="I11" s="46" t="s">
        <v>62</v>
      </c>
      <c r="J11" s="107">
        <v>5</v>
      </c>
      <c r="K11" s="107">
        <v>1</v>
      </c>
      <c r="L11" s="107">
        <v>3</v>
      </c>
      <c r="M11" s="46">
        <f t="shared" si="2"/>
        <v>2</v>
      </c>
      <c r="N11" s="62">
        <f t="shared" si="3"/>
        <v>7</v>
      </c>
      <c r="O11" s="45">
        <f t="shared" si="3"/>
        <v>1</v>
      </c>
      <c r="P11" s="45">
        <f t="shared" si="3"/>
        <v>4</v>
      </c>
      <c r="Q11" s="63">
        <f t="shared" si="4"/>
        <v>3</v>
      </c>
    </row>
    <row r="12" spans="1:17" s="20" customFormat="1" ht="12" customHeight="1" x14ac:dyDescent="0.2">
      <c r="A12" s="50" t="s">
        <v>70</v>
      </c>
      <c r="B12" s="107">
        <v>0</v>
      </c>
      <c r="C12" s="107">
        <v>0</v>
      </c>
      <c r="D12" s="107">
        <v>1</v>
      </c>
      <c r="E12" s="46" t="s">
        <v>62</v>
      </c>
      <c r="F12" s="107">
        <v>0</v>
      </c>
      <c r="G12" s="107">
        <v>1</v>
      </c>
      <c r="H12" s="107">
        <v>1</v>
      </c>
      <c r="I12" s="46">
        <f t="shared" si="1"/>
        <v>0</v>
      </c>
      <c r="J12" s="107">
        <v>41</v>
      </c>
      <c r="K12" s="107">
        <v>31</v>
      </c>
      <c r="L12" s="107">
        <v>21</v>
      </c>
      <c r="M12" s="46">
        <f t="shared" si="2"/>
        <v>-0.32258064516129037</v>
      </c>
      <c r="N12" s="62">
        <f t="shared" si="3"/>
        <v>41</v>
      </c>
      <c r="O12" s="45">
        <f t="shared" si="3"/>
        <v>32</v>
      </c>
      <c r="P12" s="45">
        <f t="shared" si="3"/>
        <v>23</v>
      </c>
      <c r="Q12" s="63">
        <f t="shared" si="4"/>
        <v>-0.28125</v>
      </c>
    </row>
    <row r="13" spans="1:17" s="20" customFormat="1" ht="12" customHeight="1" x14ac:dyDescent="0.2">
      <c r="A13" s="54" t="s">
        <v>0</v>
      </c>
      <c r="B13" s="55">
        <f>SUM(B5:B12)</f>
        <v>403</v>
      </c>
      <c r="C13" s="56">
        <f t="shared" ref="C13:D13" si="5">SUM(C5:C12)</f>
        <v>378</v>
      </c>
      <c r="D13" s="56">
        <f t="shared" si="5"/>
        <v>404</v>
      </c>
      <c r="E13" s="57">
        <f>D13/C13-1</f>
        <v>6.8783068783068835E-2</v>
      </c>
      <c r="F13" s="55">
        <f t="shared" ref="F13:H13" si="6">SUM(F5:F12)</f>
        <v>1515</v>
      </c>
      <c r="G13" s="56">
        <f t="shared" si="6"/>
        <v>1491</v>
      </c>
      <c r="H13" s="56">
        <f t="shared" si="6"/>
        <v>1538</v>
      </c>
      <c r="I13" s="57">
        <f>H13/G13-1</f>
        <v>3.1522468142186399E-2</v>
      </c>
      <c r="J13" s="55">
        <f t="shared" ref="J13:L13" si="7">SUM(J5:J12)</f>
        <v>28876</v>
      </c>
      <c r="K13" s="56">
        <f t="shared" si="7"/>
        <v>24419</v>
      </c>
      <c r="L13" s="56">
        <f t="shared" si="7"/>
        <v>27049</v>
      </c>
      <c r="M13" s="57">
        <f>L13/K13-1</f>
        <v>0.10770301814161098</v>
      </c>
      <c r="N13" s="55">
        <f t="shared" ref="N13:P13" si="8">SUM(N5:N12)</f>
        <v>30794</v>
      </c>
      <c r="O13" s="56">
        <f t="shared" si="8"/>
        <v>26288</v>
      </c>
      <c r="P13" s="56">
        <f t="shared" si="8"/>
        <v>28991</v>
      </c>
      <c r="Q13" s="64">
        <f>P13/O13-1</f>
        <v>0.10282258064516125</v>
      </c>
    </row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13:H13 N13:Q13" formulaRange="1"/>
    <ignoredError sqref="I13:M13" formula="1" formulaRange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F7FA1-8C78-48B6-898E-109A97D7D6A9}">
  <dimension ref="A1:Q33"/>
  <sheetViews>
    <sheetView showGridLines="0" zoomScale="130" zoomScaleNormal="130" workbookViewId="0">
      <selection activeCell="H1" sqref="H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216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71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167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72</v>
      </c>
      <c r="B5" s="107">
        <v>229</v>
      </c>
      <c r="C5" s="107">
        <v>252</v>
      </c>
      <c r="D5" s="107">
        <v>258</v>
      </c>
      <c r="E5" s="46">
        <f t="shared" ref="E5:E7" si="0">D5/C5-1</f>
        <v>2.3809523809523725E-2</v>
      </c>
      <c r="F5" s="107">
        <v>916</v>
      </c>
      <c r="G5" s="45">
        <v>1005</v>
      </c>
      <c r="H5" s="107">
        <v>981</v>
      </c>
      <c r="I5" s="46">
        <f t="shared" ref="I5:I7" si="1">H5/G5-1</f>
        <v>-2.3880597014925398E-2</v>
      </c>
      <c r="J5" s="45">
        <v>20632</v>
      </c>
      <c r="K5" s="45">
        <v>18369</v>
      </c>
      <c r="L5" s="45">
        <v>19923</v>
      </c>
      <c r="M5" s="46">
        <f t="shared" ref="M5:M8" si="2">L5/K5-1</f>
        <v>8.4599052751918924E-2</v>
      </c>
      <c r="N5" s="62">
        <f t="shared" ref="N5:P8" si="3">B5+F5+J5</f>
        <v>21777</v>
      </c>
      <c r="O5" s="45">
        <f t="shared" si="3"/>
        <v>19626</v>
      </c>
      <c r="P5" s="45">
        <f t="shared" si="3"/>
        <v>21162</v>
      </c>
      <c r="Q5" s="63">
        <f t="shared" ref="Q5:Q8" si="4">P5/O5-1</f>
        <v>7.8263527973096991E-2</v>
      </c>
    </row>
    <row r="6" spans="1:17" s="20" customFormat="1" ht="12" customHeight="1" x14ac:dyDescent="0.2">
      <c r="A6" s="50" t="s">
        <v>73</v>
      </c>
      <c r="B6" s="107">
        <v>154</v>
      </c>
      <c r="C6" s="107">
        <v>112</v>
      </c>
      <c r="D6" s="107">
        <v>123</v>
      </c>
      <c r="E6" s="46">
        <f t="shared" si="0"/>
        <v>9.8214285714285809E-2</v>
      </c>
      <c r="F6" s="107">
        <v>536</v>
      </c>
      <c r="G6" s="107">
        <v>431</v>
      </c>
      <c r="H6" s="107">
        <v>469</v>
      </c>
      <c r="I6" s="46">
        <f t="shared" si="1"/>
        <v>8.816705336426911E-2</v>
      </c>
      <c r="J6" s="45">
        <v>7055</v>
      </c>
      <c r="K6" s="45">
        <v>5275</v>
      </c>
      <c r="L6" s="45">
        <v>6203</v>
      </c>
      <c r="M6" s="46">
        <f t="shared" si="2"/>
        <v>0.17592417061611365</v>
      </c>
      <c r="N6" s="62">
        <f t="shared" si="3"/>
        <v>7745</v>
      </c>
      <c r="O6" s="45">
        <f t="shared" si="3"/>
        <v>5818</v>
      </c>
      <c r="P6" s="45">
        <f t="shared" si="3"/>
        <v>6795</v>
      </c>
      <c r="Q6" s="63">
        <f t="shared" si="4"/>
        <v>0.16792712272258514</v>
      </c>
    </row>
    <row r="7" spans="1:17" s="20" customFormat="1" ht="12" customHeight="1" x14ac:dyDescent="0.2">
      <c r="A7" s="50" t="s">
        <v>209</v>
      </c>
      <c r="B7" s="107">
        <v>20</v>
      </c>
      <c r="C7" s="107">
        <v>14</v>
      </c>
      <c r="D7" s="107">
        <v>23</v>
      </c>
      <c r="E7" s="46">
        <f t="shared" si="0"/>
        <v>0.64285714285714279</v>
      </c>
      <c r="F7" s="107">
        <v>63</v>
      </c>
      <c r="G7" s="107">
        <v>55</v>
      </c>
      <c r="H7" s="107">
        <v>88</v>
      </c>
      <c r="I7" s="46">
        <f t="shared" si="1"/>
        <v>0.60000000000000009</v>
      </c>
      <c r="J7" s="45">
        <v>1174</v>
      </c>
      <c r="K7" s="107">
        <v>771</v>
      </c>
      <c r="L7" s="107">
        <v>923</v>
      </c>
      <c r="M7" s="46">
        <f t="shared" si="2"/>
        <v>0.19714656290531773</v>
      </c>
      <c r="N7" s="62">
        <f t="shared" si="3"/>
        <v>1257</v>
      </c>
      <c r="O7" s="45">
        <f t="shared" si="3"/>
        <v>840</v>
      </c>
      <c r="P7" s="45">
        <f t="shared" si="3"/>
        <v>1034</v>
      </c>
      <c r="Q7" s="63">
        <f t="shared" si="4"/>
        <v>0.23095238095238102</v>
      </c>
    </row>
    <row r="8" spans="1:17" s="20" customFormat="1" ht="12" customHeight="1" x14ac:dyDescent="0.2">
      <c r="A8" s="50" t="s">
        <v>70</v>
      </c>
      <c r="B8" s="107">
        <v>0</v>
      </c>
      <c r="C8" s="107">
        <v>0</v>
      </c>
      <c r="D8" s="107">
        <v>0</v>
      </c>
      <c r="E8" s="46" t="s">
        <v>62</v>
      </c>
      <c r="F8" s="107">
        <v>0</v>
      </c>
      <c r="G8" s="107">
        <v>0</v>
      </c>
      <c r="H8" s="107">
        <v>0</v>
      </c>
      <c r="I8" s="46" t="s">
        <v>62</v>
      </c>
      <c r="J8" s="107">
        <v>15</v>
      </c>
      <c r="K8" s="107">
        <v>4</v>
      </c>
      <c r="L8" s="107">
        <v>0</v>
      </c>
      <c r="M8" s="46">
        <f t="shared" si="2"/>
        <v>-1</v>
      </c>
      <c r="N8" s="62">
        <f t="shared" si="3"/>
        <v>15</v>
      </c>
      <c r="O8" s="45">
        <f t="shared" si="3"/>
        <v>4</v>
      </c>
      <c r="P8" s="45">
        <f t="shared" si="3"/>
        <v>0</v>
      </c>
      <c r="Q8" s="63">
        <f t="shared" si="4"/>
        <v>-1</v>
      </c>
    </row>
    <row r="9" spans="1:17" s="20" customFormat="1" ht="12" customHeight="1" x14ac:dyDescent="0.2">
      <c r="A9" s="54" t="s">
        <v>0</v>
      </c>
      <c r="B9" s="55">
        <f>SUM(B5:B8)</f>
        <v>403</v>
      </c>
      <c r="C9" s="56">
        <f t="shared" ref="C9:D9" si="5">SUM(C5:C8)</f>
        <v>378</v>
      </c>
      <c r="D9" s="56">
        <f t="shared" si="5"/>
        <v>404</v>
      </c>
      <c r="E9" s="57">
        <f>D9/C9-1</f>
        <v>6.8783068783068835E-2</v>
      </c>
      <c r="F9" s="55">
        <f t="shared" ref="F9:H9" si="6">SUM(F5:F8)</f>
        <v>1515</v>
      </c>
      <c r="G9" s="56">
        <f t="shared" si="6"/>
        <v>1491</v>
      </c>
      <c r="H9" s="56">
        <f t="shared" si="6"/>
        <v>1538</v>
      </c>
      <c r="I9" s="57">
        <f>H9/G9-1</f>
        <v>3.1522468142186399E-2</v>
      </c>
      <c r="J9" s="55">
        <f t="shared" ref="J9:L9" si="7">SUM(J5:J8)</f>
        <v>28876</v>
      </c>
      <c r="K9" s="56">
        <f t="shared" si="7"/>
        <v>24419</v>
      </c>
      <c r="L9" s="56">
        <f t="shared" si="7"/>
        <v>27049</v>
      </c>
      <c r="M9" s="57">
        <f>L9/K9-1</f>
        <v>0.10770301814161098</v>
      </c>
      <c r="N9" s="55">
        <f t="shared" ref="N9:P9" si="8">SUM(N5:N8)</f>
        <v>30794</v>
      </c>
      <c r="O9" s="56">
        <f t="shared" si="8"/>
        <v>26288</v>
      </c>
      <c r="P9" s="56">
        <f t="shared" si="8"/>
        <v>28991</v>
      </c>
      <c r="Q9" s="64">
        <f>P9/O9-1</f>
        <v>0.10282258064516125</v>
      </c>
    </row>
    <row r="10" spans="1:17" s="20" customFormat="1" ht="12" customHeight="1" x14ac:dyDescent="0.2"/>
    <row r="11" spans="1:17" s="20" customFormat="1" ht="12" customHeight="1" x14ac:dyDescent="0.2"/>
    <row r="12" spans="1:17" s="20" customFormat="1" ht="12" customHeight="1" x14ac:dyDescent="0.2"/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9:H9 N9:Q9" formulaRange="1"/>
    <ignoredError sqref="I9:M9" formula="1" formulaRange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A216D-EA1A-4838-A364-F4870C5091FD}">
  <dimension ref="A1:Q33"/>
  <sheetViews>
    <sheetView showGridLines="0" zoomScale="130" zoomScaleNormal="130" workbookViewId="0">
      <selection activeCell="I1" sqref="I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316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61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167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55</v>
      </c>
      <c r="B5" s="107">
        <v>2</v>
      </c>
      <c r="C5" s="107">
        <v>0</v>
      </c>
      <c r="D5" s="107">
        <v>1</v>
      </c>
      <c r="E5" s="46" t="s">
        <v>62</v>
      </c>
      <c r="F5" s="107">
        <v>9</v>
      </c>
      <c r="G5" s="107">
        <v>8</v>
      </c>
      <c r="H5" s="107">
        <v>11</v>
      </c>
      <c r="I5" s="46">
        <f t="shared" ref="I5:I6" si="0">H5/G5-1</f>
        <v>0.375</v>
      </c>
      <c r="J5" s="107">
        <v>267</v>
      </c>
      <c r="K5" s="107">
        <v>238</v>
      </c>
      <c r="L5" s="107">
        <v>264</v>
      </c>
      <c r="M5" s="46">
        <f>L5/K5-1</f>
        <v>0.10924369747899165</v>
      </c>
      <c r="N5" s="62">
        <f t="shared" ref="N5:P7" si="1">B5+F5+J5</f>
        <v>278</v>
      </c>
      <c r="O5" s="45">
        <f t="shared" si="1"/>
        <v>246</v>
      </c>
      <c r="P5" s="45">
        <f t="shared" si="1"/>
        <v>276</v>
      </c>
      <c r="Q5" s="63">
        <f>P5/O5-1</f>
        <v>0.12195121951219523</v>
      </c>
    </row>
    <row r="6" spans="1:17" s="20" customFormat="1" ht="12" customHeight="1" x14ac:dyDescent="0.2">
      <c r="A6" s="50" t="s">
        <v>56</v>
      </c>
      <c r="B6" s="107">
        <v>202</v>
      </c>
      <c r="C6" s="107">
        <v>185</v>
      </c>
      <c r="D6" s="107">
        <v>212</v>
      </c>
      <c r="E6" s="46">
        <f t="shared" ref="E6" si="2">D6/C6-1</f>
        <v>0.14594594594594601</v>
      </c>
      <c r="F6" s="107">
        <v>809</v>
      </c>
      <c r="G6" s="107">
        <v>778</v>
      </c>
      <c r="H6" s="107">
        <v>771</v>
      </c>
      <c r="I6" s="46">
        <f t="shared" si="0"/>
        <v>-8.9974293059126298E-3</v>
      </c>
      <c r="J6" s="107">
        <v>18293</v>
      </c>
      <c r="K6" s="107">
        <v>15232</v>
      </c>
      <c r="L6" s="107">
        <v>16641</v>
      </c>
      <c r="M6" s="46">
        <f t="shared" ref="M6" si="3">L6/K6-1</f>
        <v>9.2502626050420256E-2</v>
      </c>
      <c r="N6" s="62">
        <f t="shared" si="1"/>
        <v>19304</v>
      </c>
      <c r="O6" s="45">
        <f t="shared" si="1"/>
        <v>16195</v>
      </c>
      <c r="P6" s="45">
        <f t="shared" si="1"/>
        <v>17624</v>
      </c>
      <c r="Q6" s="63">
        <f t="shared" ref="Q6" si="4">P6/O6-1</f>
        <v>8.8237110219203441E-2</v>
      </c>
    </row>
    <row r="7" spans="1:17" s="20" customFormat="1" ht="12" customHeight="1" x14ac:dyDescent="0.2">
      <c r="A7" s="50" t="s">
        <v>57</v>
      </c>
      <c r="B7" s="107">
        <v>199</v>
      </c>
      <c r="C7" s="107">
        <v>193</v>
      </c>
      <c r="D7" s="107">
        <v>191</v>
      </c>
      <c r="E7" s="46">
        <f>D7/C7-1</f>
        <v>-1.0362694300518172E-2</v>
      </c>
      <c r="F7" s="107">
        <v>697</v>
      </c>
      <c r="G7" s="107">
        <v>705</v>
      </c>
      <c r="H7" s="107">
        <v>756</v>
      </c>
      <c r="I7" s="46">
        <f>H7/G7-1</f>
        <v>7.2340425531914887E-2</v>
      </c>
      <c r="J7" s="107">
        <v>10316</v>
      </c>
      <c r="K7" s="107">
        <v>8949</v>
      </c>
      <c r="L7" s="107">
        <v>10144</v>
      </c>
      <c r="M7" s="46">
        <f>L7/K7-1</f>
        <v>0.13353447312548883</v>
      </c>
      <c r="N7" s="62">
        <f t="shared" si="1"/>
        <v>11212</v>
      </c>
      <c r="O7" s="45">
        <f t="shared" si="1"/>
        <v>9847</v>
      </c>
      <c r="P7" s="45">
        <f t="shared" si="1"/>
        <v>11091</v>
      </c>
      <c r="Q7" s="63">
        <f>P7/O7-1</f>
        <v>0.12633289326698494</v>
      </c>
    </row>
    <row r="8" spans="1:17" s="20" customFormat="1" ht="12" customHeight="1" x14ac:dyDescent="0.2">
      <c r="A8" s="54" t="s">
        <v>0</v>
      </c>
      <c r="B8" s="55">
        <f>SUM(B5:B7)</f>
        <v>403</v>
      </c>
      <c r="C8" s="56">
        <f t="shared" ref="C8:D8" si="5">SUM(C5:C7)</f>
        <v>378</v>
      </c>
      <c r="D8" s="56">
        <f t="shared" si="5"/>
        <v>404</v>
      </c>
      <c r="E8" s="57">
        <f>D8/C8-1</f>
        <v>6.8783068783068835E-2</v>
      </c>
      <c r="F8" s="55">
        <f t="shared" ref="F8:H8" si="6">SUM(F5:F7)</f>
        <v>1515</v>
      </c>
      <c r="G8" s="56">
        <f t="shared" si="6"/>
        <v>1491</v>
      </c>
      <c r="H8" s="56">
        <f t="shared" si="6"/>
        <v>1538</v>
      </c>
      <c r="I8" s="57">
        <f>H8/G8-1</f>
        <v>3.1522468142186399E-2</v>
      </c>
      <c r="J8" s="55">
        <f t="shared" ref="J8:L8" si="7">SUM(J5:J7)</f>
        <v>28876</v>
      </c>
      <c r="K8" s="56">
        <f t="shared" si="7"/>
        <v>24419</v>
      </c>
      <c r="L8" s="56">
        <f t="shared" si="7"/>
        <v>27049</v>
      </c>
      <c r="M8" s="57">
        <f>L8/K8-1</f>
        <v>0.10770301814161098</v>
      </c>
      <c r="N8" s="55">
        <f t="shared" ref="N8:P8" si="8">SUM(N5:N7)</f>
        <v>30794</v>
      </c>
      <c r="O8" s="56">
        <f t="shared" si="8"/>
        <v>26288</v>
      </c>
      <c r="P8" s="56">
        <f t="shared" si="8"/>
        <v>28991</v>
      </c>
      <c r="Q8" s="64">
        <f>P8/O8-1</f>
        <v>0.10282258064516125</v>
      </c>
    </row>
    <row r="9" spans="1:17" s="20" customFormat="1" ht="12" customHeight="1" x14ac:dyDescent="0.2"/>
    <row r="10" spans="1:17" s="20" customFormat="1" ht="12" customHeight="1" x14ac:dyDescent="0.2"/>
    <row r="11" spans="1:17" s="20" customFormat="1" ht="12" customHeight="1" x14ac:dyDescent="0.2"/>
    <row r="12" spans="1:17" s="20" customFormat="1" ht="12" customHeight="1" x14ac:dyDescent="0.2"/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8:H8 N8:Q8" formulaRange="1"/>
    <ignoredError sqref="I8:M8" formula="1" formulaRange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F0B74-5366-4EAE-B6B6-BFD4DC993153}">
  <dimension ref="A1:Q33"/>
  <sheetViews>
    <sheetView showGridLines="0" zoomScale="130" zoomScaleNormal="130" workbookViewId="0">
      <selection activeCell="H1" sqref="H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5" t="s">
        <v>217</v>
      </c>
      <c r="B1" s="19"/>
      <c r="C1" s="19"/>
      <c r="D1" s="19"/>
      <c r="E1" s="19"/>
      <c r="F1" s="19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74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167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210</v>
      </c>
      <c r="B5" s="107">
        <v>202</v>
      </c>
      <c r="C5" s="107">
        <v>212</v>
      </c>
      <c r="D5" s="107">
        <v>218</v>
      </c>
      <c r="E5" s="46">
        <f>D5/C5-1</f>
        <v>2.8301886792452935E-2</v>
      </c>
      <c r="F5" s="107">
        <v>967</v>
      </c>
      <c r="G5" s="107">
        <v>942</v>
      </c>
      <c r="H5" s="107">
        <v>970</v>
      </c>
      <c r="I5" s="46">
        <f>H5/G5-1</f>
        <v>2.9723991507430991E-2</v>
      </c>
      <c r="J5" s="45">
        <v>22053</v>
      </c>
      <c r="K5" s="45">
        <v>19073</v>
      </c>
      <c r="L5" s="45">
        <v>20591</v>
      </c>
      <c r="M5" s="46">
        <f>L5/K5-1</f>
        <v>7.9588947727153636E-2</v>
      </c>
      <c r="N5" s="62">
        <f t="shared" ref="N5:P6" si="0">B5+F5+J5</f>
        <v>23222</v>
      </c>
      <c r="O5" s="45">
        <f t="shared" si="0"/>
        <v>20227</v>
      </c>
      <c r="P5" s="45">
        <f t="shared" si="0"/>
        <v>21779</v>
      </c>
      <c r="Q5" s="63">
        <f>P5/O5-1</f>
        <v>7.6729124437632912E-2</v>
      </c>
    </row>
    <row r="6" spans="1:17" s="20" customFormat="1" ht="12" customHeight="1" x14ac:dyDescent="0.2">
      <c r="A6" s="50" t="s">
        <v>211</v>
      </c>
      <c r="B6" s="107">
        <v>201</v>
      </c>
      <c r="C6" s="107">
        <v>166</v>
      </c>
      <c r="D6" s="107">
        <v>186</v>
      </c>
      <c r="E6" s="46">
        <f t="shared" ref="E6" si="1">D6/C6-1</f>
        <v>0.12048192771084332</v>
      </c>
      <c r="F6" s="107">
        <v>548</v>
      </c>
      <c r="G6" s="107">
        <v>549</v>
      </c>
      <c r="H6" s="107">
        <v>568</v>
      </c>
      <c r="I6" s="46">
        <f t="shared" ref="I6" si="2">H6/G6-1</f>
        <v>3.4608378870673917E-2</v>
      </c>
      <c r="J6" s="45">
        <v>6823</v>
      </c>
      <c r="K6" s="45">
        <v>5346</v>
      </c>
      <c r="L6" s="45">
        <v>6458</v>
      </c>
      <c r="M6" s="46">
        <f t="shared" ref="M6" si="3">L6/K6-1</f>
        <v>0.2080059857837635</v>
      </c>
      <c r="N6" s="62">
        <f t="shared" si="0"/>
        <v>7572</v>
      </c>
      <c r="O6" s="45">
        <f t="shared" si="0"/>
        <v>6061</v>
      </c>
      <c r="P6" s="45">
        <f t="shared" si="0"/>
        <v>7212</v>
      </c>
      <c r="Q6" s="63">
        <f t="shared" ref="Q6" si="4">P6/O6-1</f>
        <v>0.18990265632733871</v>
      </c>
    </row>
    <row r="7" spans="1:17" s="20" customFormat="1" ht="12" customHeight="1" x14ac:dyDescent="0.2">
      <c r="A7" s="54" t="s">
        <v>0</v>
      </c>
      <c r="B7" s="55">
        <f>SUM(B5:B6)</f>
        <v>403</v>
      </c>
      <c r="C7" s="56">
        <f>SUM(C5:C6)</f>
        <v>378</v>
      </c>
      <c r="D7" s="56">
        <f>SUM(D5:D6)</f>
        <v>404</v>
      </c>
      <c r="E7" s="57">
        <f>D7/C7-1</f>
        <v>6.8783068783068835E-2</v>
      </c>
      <c r="F7" s="55">
        <f>SUM(F5:F6)</f>
        <v>1515</v>
      </c>
      <c r="G7" s="56">
        <f>SUM(G5:G6)</f>
        <v>1491</v>
      </c>
      <c r="H7" s="56">
        <f>SUM(H5:H6)</f>
        <v>1538</v>
      </c>
      <c r="I7" s="57">
        <f>H7/G7-1</f>
        <v>3.1522468142186399E-2</v>
      </c>
      <c r="J7" s="55">
        <f>SUM(J5:J6)</f>
        <v>28876</v>
      </c>
      <c r="K7" s="56">
        <f>SUM(K5:K6)</f>
        <v>24419</v>
      </c>
      <c r="L7" s="56">
        <f>SUM(L5:L6)</f>
        <v>27049</v>
      </c>
      <c r="M7" s="57">
        <f>L7/K7-1</f>
        <v>0.10770301814161098</v>
      </c>
      <c r="N7" s="55">
        <f>SUM(N5:N6)</f>
        <v>30794</v>
      </c>
      <c r="O7" s="56">
        <f>SUM(O5:O6)</f>
        <v>26288</v>
      </c>
      <c r="P7" s="56">
        <f>SUM(P5:P6)</f>
        <v>28991</v>
      </c>
      <c r="Q7" s="64">
        <f>P7/O7-1</f>
        <v>0.10282258064516125</v>
      </c>
    </row>
    <row r="8" spans="1:17" s="20" customFormat="1" ht="12" customHeight="1" x14ac:dyDescent="0.2"/>
    <row r="9" spans="1:17" s="20" customFormat="1" ht="12" customHeight="1" x14ac:dyDescent="0.2"/>
    <row r="10" spans="1:17" s="20" customFormat="1" ht="12" customHeight="1" x14ac:dyDescent="0.2"/>
    <row r="11" spans="1:17" s="20" customFormat="1" ht="12" customHeight="1" x14ac:dyDescent="0.2"/>
    <row r="12" spans="1:17" s="20" customFormat="1" ht="12" customHeight="1" x14ac:dyDescent="0.2"/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N3:Q3"/>
    <mergeCell ref="A3:A4"/>
    <mergeCell ref="B3:E3"/>
    <mergeCell ref="F3:I3"/>
    <mergeCell ref="J3:M3"/>
  </mergeCells>
  <pageMargins left="0.7" right="0.7" top="0.75" bottom="0.75" header="0.3" footer="0.3"/>
  <pageSetup paperSize="9" scale="80" orientation="portrait" r:id="rId1"/>
  <ignoredErrors>
    <ignoredError sqref="B7:D7" formulaRange="1"/>
    <ignoredError sqref="E7:M7" formula="1" formulaRange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886D-8CDE-4259-A765-52F98F1BD685}">
  <dimension ref="A1:Q33"/>
  <sheetViews>
    <sheetView showGridLines="0" zoomScale="130" zoomScaleNormal="130" workbookViewId="0">
      <selection activeCell="H1" sqref="H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218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148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167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299</v>
      </c>
      <c r="B5" s="107">
        <v>38</v>
      </c>
      <c r="C5" s="107">
        <v>27</v>
      </c>
      <c r="D5" s="107">
        <v>34</v>
      </c>
      <c r="E5" s="46">
        <f t="shared" ref="E5:E12" si="0">D5/C5-1</f>
        <v>0.2592592592592593</v>
      </c>
      <c r="F5" s="107">
        <v>94</v>
      </c>
      <c r="G5" s="107">
        <v>96</v>
      </c>
      <c r="H5" s="107">
        <v>98</v>
      </c>
      <c r="I5" s="46">
        <f t="shared" ref="I5:I12" si="1">H5/G5-1</f>
        <v>2.0833333333333259E-2</v>
      </c>
      <c r="J5" s="45">
        <v>1926</v>
      </c>
      <c r="K5" s="45">
        <v>1363</v>
      </c>
      <c r="L5" s="45">
        <v>1665</v>
      </c>
      <c r="M5" s="46">
        <f t="shared" ref="M5:M12" si="2">L5/K5-1</f>
        <v>0.22157006603081442</v>
      </c>
      <c r="N5" s="62">
        <f t="shared" ref="N5:P12" si="3">B5+F5+J5</f>
        <v>2058</v>
      </c>
      <c r="O5" s="45">
        <f t="shared" si="3"/>
        <v>1486</v>
      </c>
      <c r="P5" s="45">
        <f t="shared" si="3"/>
        <v>1797</v>
      </c>
      <c r="Q5" s="63">
        <f t="shared" ref="Q5:Q12" si="4">P5/O5-1</f>
        <v>0.20928667563930015</v>
      </c>
    </row>
    <row r="6" spans="1:17" s="20" customFormat="1" ht="12" customHeight="1" x14ac:dyDescent="0.2">
      <c r="A6" s="50" t="s">
        <v>300</v>
      </c>
      <c r="B6" s="107">
        <v>143</v>
      </c>
      <c r="C6" s="107">
        <v>132</v>
      </c>
      <c r="D6" s="107">
        <v>147</v>
      </c>
      <c r="E6" s="46">
        <f t="shared" si="0"/>
        <v>0.11363636363636354</v>
      </c>
      <c r="F6" s="107">
        <v>721</v>
      </c>
      <c r="G6" s="107">
        <v>642</v>
      </c>
      <c r="H6" s="107">
        <v>687</v>
      </c>
      <c r="I6" s="46">
        <f t="shared" si="1"/>
        <v>7.0093457943925186E-2</v>
      </c>
      <c r="J6" s="45">
        <v>17576</v>
      </c>
      <c r="K6" s="45">
        <v>14794</v>
      </c>
      <c r="L6" s="45">
        <v>16096</v>
      </c>
      <c r="M6" s="46">
        <f t="shared" si="2"/>
        <v>8.800865215627951E-2</v>
      </c>
      <c r="N6" s="62">
        <f t="shared" si="3"/>
        <v>18440</v>
      </c>
      <c r="O6" s="45">
        <f t="shared" si="3"/>
        <v>15568</v>
      </c>
      <c r="P6" s="45">
        <f t="shared" si="3"/>
        <v>16930</v>
      </c>
      <c r="Q6" s="63">
        <f t="shared" si="4"/>
        <v>8.7487153134635065E-2</v>
      </c>
    </row>
    <row r="7" spans="1:17" s="20" customFormat="1" ht="12" customHeight="1" x14ac:dyDescent="0.2">
      <c r="A7" s="50" t="s">
        <v>301</v>
      </c>
      <c r="B7" s="107">
        <v>29</v>
      </c>
      <c r="C7" s="107">
        <v>30</v>
      </c>
      <c r="D7" s="107">
        <v>30</v>
      </c>
      <c r="E7" s="46">
        <f t="shared" si="0"/>
        <v>0</v>
      </c>
      <c r="F7" s="107">
        <v>111</v>
      </c>
      <c r="G7" s="107">
        <v>105</v>
      </c>
      <c r="H7" s="107">
        <v>108</v>
      </c>
      <c r="I7" s="46">
        <f t="shared" si="1"/>
        <v>2.857142857142847E-2</v>
      </c>
      <c r="J7" s="45">
        <v>1130</v>
      </c>
      <c r="K7" s="107">
        <v>935</v>
      </c>
      <c r="L7" s="45">
        <v>1044</v>
      </c>
      <c r="M7" s="46">
        <f t="shared" si="2"/>
        <v>0.11657754010695198</v>
      </c>
      <c r="N7" s="62">
        <f t="shared" si="3"/>
        <v>1270</v>
      </c>
      <c r="O7" s="45">
        <f t="shared" si="3"/>
        <v>1070</v>
      </c>
      <c r="P7" s="45">
        <f t="shared" si="3"/>
        <v>1182</v>
      </c>
      <c r="Q7" s="63">
        <f t="shared" si="4"/>
        <v>0.10467289719626161</v>
      </c>
    </row>
    <row r="8" spans="1:17" s="20" customFormat="1" ht="12" customHeight="1" x14ac:dyDescent="0.2">
      <c r="A8" s="50" t="s">
        <v>302</v>
      </c>
      <c r="B8" s="107">
        <v>118</v>
      </c>
      <c r="C8" s="107">
        <v>118</v>
      </c>
      <c r="D8" s="107">
        <v>118</v>
      </c>
      <c r="E8" s="46">
        <f t="shared" si="0"/>
        <v>0</v>
      </c>
      <c r="F8" s="107">
        <v>385</v>
      </c>
      <c r="G8" s="107">
        <v>427</v>
      </c>
      <c r="H8" s="107">
        <v>424</v>
      </c>
      <c r="I8" s="46">
        <f t="shared" si="1"/>
        <v>-7.0257611241217877E-3</v>
      </c>
      <c r="J8" s="45">
        <v>5612</v>
      </c>
      <c r="K8" s="45">
        <v>4787</v>
      </c>
      <c r="L8" s="45">
        <v>5517</v>
      </c>
      <c r="M8" s="46">
        <f t="shared" si="2"/>
        <v>0.15249634426571967</v>
      </c>
      <c r="N8" s="62">
        <f t="shared" si="3"/>
        <v>6115</v>
      </c>
      <c r="O8" s="45">
        <f t="shared" si="3"/>
        <v>5332</v>
      </c>
      <c r="P8" s="45">
        <f t="shared" si="3"/>
        <v>6059</v>
      </c>
      <c r="Q8" s="63">
        <f t="shared" si="4"/>
        <v>0.13634658664666177</v>
      </c>
    </row>
    <row r="9" spans="1:17" s="20" customFormat="1" ht="12" customHeight="1" x14ac:dyDescent="0.2">
      <c r="A9" s="50" t="s">
        <v>303</v>
      </c>
      <c r="B9" s="107">
        <v>3</v>
      </c>
      <c r="C9" s="107">
        <v>7</v>
      </c>
      <c r="D9" s="107">
        <v>4</v>
      </c>
      <c r="E9" s="46">
        <f t="shared" si="0"/>
        <v>-0.4285714285714286</v>
      </c>
      <c r="F9" s="107">
        <v>22</v>
      </c>
      <c r="G9" s="107">
        <v>47</v>
      </c>
      <c r="H9" s="107">
        <v>45</v>
      </c>
      <c r="I9" s="46">
        <f t="shared" si="1"/>
        <v>-4.2553191489361653E-2</v>
      </c>
      <c r="J9" s="107">
        <v>310</v>
      </c>
      <c r="K9" s="107">
        <v>365</v>
      </c>
      <c r="L9" s="107">
        <v>373</v>
      </c>
      <c r="M9" s="46">
        <f t="shared" si="2"/>
        <v>2.1917808219177992E-2</v>
      </c>
      <c r="N9" s="62">
        <f t="shared" si="3"/>
        <v>335</v>
      </c>
      <c r="O9" s="45">
        <f t="shared" si="3"/>
        <v>419</v>
      </c>
      <c r="P9" s="45">
        <f t="shared" si="3"/>
        <v>422</v>
      </c>
      <c r="Q9" s="63">
        <f t="shared" si="4"/>
        <v>7.1599045346062429E-3</v>
      </c>
    </row>
    <row r="10" spans="1:17" s="20" customFormat="1" ht="12" customHeight="1" x14ac:dyDescent="0.2">
      <c r="A10" s="50" t="s">
        <v>304</v>
      </c>
      <c r="B10" s="107">
        <v>18</v>
      </c>
      <c r="C10" s="107">
        <v>21</v>
      </c>
      <c r="D10" s="107">
        <v>29</v>
      </c>
      <c r="E10" s="46">
        <f t="shared" si="0"/>
        <v>0.38095238095238093</v>
      </c>
      <c r="F10" s="107">
        <v>50</v>
      </c>
      <c r="G10" s="107">
        <v>46</v>
      </c>
      <c r="H10" s="107">
        <v>54</v>
      </c>
      <c r="I10" s="46">
        <f t="shared" si="1"/>
        <v>0.17391304347826098</v>
      </c>
      <c r="J10" s="107">
        <v>868</v>
      </c>
      <c r="K10" s="107">
        <v>621</v>
      </c>
      <c r="L10" s="107">
        <v>778</v>
      </c>
      <c r="M10" s="46">
        <f t="shared" si="2"/>
        <v>0.25281803542673109</v>
      </c>
      <c r="N10" s="62">
        <f t="shared" si="3"/>
        <v>936</v>
      </c>
      <c r="O10" s="45">
        <f t="shared" si="3"/>
        <v>688</v>
      </c>
      <c r="P10" s="45">
        <f t="shared" si="3"/>
        <v>861</v>
      </c>
      <c r="Q10" s="63">
        <f t="shared" si="4"/>
        <v>0.25145348837209291</v>
      </c>
    </row>
    <row r="11" spans="1:17" s="20" customFormat="1" ht="12" customHeight="1" x14ac:dyDescent="0.2">
      <c r="A11" s="50" t="s">
        <v>305</v>
      </c>
      <c r="B11" s="107">
        <v>14</v>
      </c>
      <c r="C11" s="107">
        <v>6</v>
      </c>
      <c r="D11" s="107">
        <v>7</v>
      </c>
      <c r="E11" s="46">
        <f t="shared" si="0"/>
        <v>0.16666666666666674</v>
      </c>
      <c r="F11" s="107">
        <v>14</v>
      </c>
      <c r="G11" s="107">
        <v>9</v>
      </c>
      <c r="H11" s="107">
        <v>17</v>
      </c>
      <c r="I11" s="46">
        <f t="shared" si="1"/>
        <v>0.88888888888888884</v>
      </c>
      <c r="J11" s="107">
        <v>226</v>
      </c>
      <c r="K11" s="107">
        <v>170</v>
      </c>
      <c r="L11" s="107">
        <v>215</v>
      </c>
      <c r="M11" s="46">
        <f t="shared" si="2"/>
        <v>0.26470588235294112</v>
      </c>
      <c r="N11" s="62">
        <f t="shared" si="3"/>
        <v>254</v>
      </c>
      <c r="O11" s="45">
        <f t="shared" si="3"/>
        <v>185</v>
      </c>
      <c r="P11" s="45">
        <f t="shared" si="3"/>
        <v>239</v>
      </c>
      <c r="Q11" s="63">
        <f t="shared" si="4"/>
        <v>0.2918918918918918</v>
      </c>
    </row>
    <row r="12" spans="1:17" s="20" customFormat="1" ht="12" customHeight="1" x14ac:dyDescent="0.2">
      <c r="A12" s="50" t="s">
        <v>311</v>
      </c>
      <c r="B12" s="107">
        <v>40</v>
      </c>
      <c r="C12" s="107">
        <v>37</v>
      </c>
      <c r="D12" s="107">
        <v>35</v>
      </c>
      <c r="E12" s="46">
        <f t="shared" si="0"/>
        <v>-5.4054054054054057E-2</v>
      </c>
      <c r="F12" s="107">
        <v>118</v>
      </c>
      <c r="G12" s="107">
        <v>119</v>
      </c>
      <c r="H12" s="107">
        <v>105</v>
      </c>
      <c r="I12" s="46">
        <f t="shared" si="1"/>
        <v>-0.11764705882352944</v>
      </c>
      <c r="J12" s="45">
        <v>1228</v>
      </c>
      <c r="K12" s="45">
        <v>1384</v>
      </c>
      <c r="L12" s="45">
        <v>1361</v>
      </c>
      <c r="M12" s="46">
        <f t="shared" si="2"/>
        <v>-1.6618497109826547E-2</v>
      </c>
      <c r="N12" s="62">
        <f t="shared" si="3"/>
        <v>1386</v>
      </c>
      <c r="O12" s="45">
        <f t="shared" si="3"/>
        <v>1540</v>
      </c>
      <c r="P12" s="45">
        <f t="shared" si="3"/>
        <v>1501</v>
      </c>
      <c r="Q12" s="63">
        <f t="shared" si="4"/>
        <v>-2.5324675324675305E-2</v>
      </c>
    </row>
    <row r="13" spans="1:17" s="20" customFormat="1" ht="12" customHeight="1" x14ac:dyDescent="0.2">
      <c r="A13" s="54" t="s">
        <v>0</v>
      </c>
      <c r="B13" s="55">
        <f>SUM(B5:B12)</f>
        <v>403</v>
      </c>
      <c r="C13" s="56">
        <f t="shared" ref="C13:D13" si="5">SUM(C5:C12)</f>
        <v>378</v>
      </c>
      <c r="D13" s="56">
        <f t="shared" si="5"/>
        <v>404</v>
      </c>
      <c r="E13" s="57">
        <f>D13/C13-1</f>
        <v>6.8783068783068835E-2</v>
      </c>
      <c r="F13" s="55">
        <f t="shared" ref="F13:H13" si="6">SUM(F5:F12)</f>
        <v>1515</v>
      </c>
      <c r="G13" s="56">
        <f t="shared" si="6"/>
        <v>1491</v>
      </c>
      <c r="H13" s="56">
        <f t="shared" si="6"/>
        <v>1538</v>
      </c>
      <c r="I13" s="57">
        <f>H13/G13-1</f>
        <v>3.1522468142186399E-2</v>
      </c>
      <c r="J13" s="55">
        <f t="shared" ref="J13:L13" si="7">SUM(J5:J12)</f>
        <v>28876</v>
      </c>
      <c r="K13" s="56">
        <f t="shared" si="7"/>
        <v>24419</v>
      </c>
      <c r="L13" s="56">
        <f t="shared" si="7"/>
        <v>27049</v>
      </c>
      <c r="M13" s="57">
        <f>L13/K13-1</f>
        <v>0.10770301814161098</v>
      </c>
      <c r="N13" s="55">
        <f>SUM(N5:N12)</f>
        <v>30794</v>
      </c>
      <c r="O13" s="56">
        <f t="shared" ref="O13:P13" si="8">SUM(O5:O12)</f>
        <v>26288</v>
      </c>
      <c r="P13" s="56">
        <f t="shared" si="8"/>
        <v>28991</v>
      </c>
      <c r="Q13" s="64">
        <f>P13/O13-1</f>
        <v>0.10282258064516125</v>
      </c>
    </row>
    <row r="14" spans="1:17" s="20" customFormat="1" ht="10.5" customHeight="1" x14ac:dyDescent="0.2">
      <c r="A14" s="20" t="s">
        <v>212</v>
      </c>
    </row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13:H13 N13" formulaRange="1"/>
    <ignoredError sqref="I13:M13" formula="1" formulaRange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CF0DC-4C52-4810-84E5-7883829066AC}">
  <dimension ref="A1:Q33"/>
  <sheetViews>
    <sheetView showGridLines="0" zoomScale="120" zoomScaleNormal="120" workbookViewId="0">
      <selection activeCell="H1" sqref="H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306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296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167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4</v>
      </c>
      <c r="B5" s="107">
        <v>34</v>
      </c>
      <c r="C5" s="107">
        <v>29</v>
      </c>
      <c r="D5" s="107">
        <v>26</v>
      </c>
      <c r="E5" s="46">
        <f>D5/C5-1</f>
        <v>-0.10344827586206895</v>
      </c>
      <c r="F5" s="107">
        <v>80</v>
      </c>
      <c r="G5" s="107">
        <v>116</v>
      </c>
      <c r="H5" s="107">
        <v>109</v>
      </c>
      <c r="I5" s="46">
        <f>H5/G5-1</f>
        <v>-6.0344827586206851E-2</v>
      </c>
      <c r="J5" s="45">
        <v>2356</v>
      </c>
      <c r="K5" s="45">
        <v>2055</v>
      </c>
      <c r="L5" s="45">
        <v>2264</v>
      </c>
      <c r="M5" s="46">
        <f>L5/K5-1</f>
        <v>0.10170316301703153</v>
      </c>
      <c r="N5" s="62">
        <f t="shared" ref="N5:N24" si="0">B5+F5+J5</f>
        <v>2470</v>
      </c>
      <c r="O5" s="45">
        <f t="shared" ref="O5:O24" si="1">C5+G5+K5</f>
        <v>2200</v>
      </c>
      <c r="P5" s="45">
        <f t="shared" ref="P5:P24" si="2">D5+H5+L5</f>
        <v>2399</v>
      </c>
      <c r="Q5" s="63">
        <f>P5/O5-1</f>
        <v>9.0454545454545565E-2</v>
      </c>
    </row>
    <row r="6" spans="1:17" s="20" customFormat="1" ht="12" customHeight="1" x14ac:dyDescent="0.2">
      <c r="A6" s="50" t="s">
        <v>5</v>
      </c>
      <c r="B6" s="107">
        <v>22</v>
      </c>
      <c r="C6" s="107">
        <v>13</v>
      </c>
      <c r="D6" s="107">
        <v>10</v>
      </c>
      <c r="E6" s="46">
        <f t="shared" ref="E6:E24" si="3">D6/C6-1</f>
        <v>-0.23076923076923073</v>
      </c>
      <c r="F6" s="107">
        <v>39</v>
      </c>
      <c r="G6" s="107">
        <v>52</v>
      </c>
      <c r="H6" s="107">
        <v>42</v>
      </c>
      <c r="I6" s="46">
        <f t="shared" ref="I6:I24" si="4">H6/G6-1</f>
        <v>-0.19230769230769229</v>
      </c>
      <c r="J6" s="107">
        <v>345</v>
      </c>
      <c r="K6" s="107">
        <v>285</v>
      </c>
      <c r="L6" s="107">
        <v>348</v>
      </c>
      <c r="M6" s="46">
        <f t="shared" ref="M6:M24" si="5">L6/K6-1</f>
        <v>0.22105263157894739</v>
      </c>
      <c r="N6" s="62">
        <f t="shared" si="0"/>
        <v>406</v>
      </c>
      <c r="O6" s="45">
        <f t="shared" si="1"/>
        <v>350</v>
      </c>
      <c r="P6" s="45">
        <f t="shared" si="2"/>
        <v>400</v>
      </c>
      <c r="Q6" s="63">
        <f t="shared" ref="Q6:Q24" si="6">P6/O6-1</f>
        <v>0.14285714285714279</v>
      </c>
    </row>
    <row r="7" spans="1:17" s="20" customFormat="1" ht="12" customHeight="1" x14ac:dyDescent="0.2">
      <c r="A7" s="50" t="s">
        <v>6</v>
      </c>
      <c r="B7" s="107">
        <v>29</v>
      </c>
      <c r="C7" s="107">
        <v>26</v>
      </c>
      <c r="D7" s="107">
        <v>27</v>
      </c>
      <c r="E7" s="46">
        <f t="shared" si="3"/>
        <v>3.8461538461538547E-2</v>
      </c>
      <c r="F7" s="107">
        <v>95</v>
      </c>
      <c r="G7" s="107">
        <v>113</v>
      </c>
      <c r="H7" s="107">
        <v>95</v>
      </c>
      <c r="I7" s="46">
        <f t="shared" si="4"/>
        <v>-0.15929203539823011</v>
      </c>
      <c r="J7" s="45">
        <v>2591</v>
      </c>
      <c r="K7" s="45">
        <v>2345</v>
      </c>
      <c r="L7" s="45">
        <v>2472</v>
      </c>
      <c r="M7" s="46">
        <f t="shared" si="5"/>
        <v>5.415778251599157E-2</v>
      </c>
      <c r="N7" s="62">
        <f t="shared" si="0"/>
        <v>2715</v>
      </c>
      <c r="O7" s="45">
        <f t="shared" si="1"/>
        <v>2484</v>
      </c>
      <c r="P7" s="45">
        <f t="shared" si="2"/>
        <v>2594</v>
      </c>
      <c r="Q7" s="63">
        <f t="shared" si="6"/>
        <v>4.4283413848631215E-2</v>
      </c>
    </row>
    <row r="8" spans="1:17" s="20" customFormat="1" ht="12" customHeight="1" x14ac:dyDescent="0.2">
      <c r="A8" s="50" t="s">
        <v>7</v>
      </c>
      <c r="B8" s="107">
        <v>7</v>
      </c>
      <c r="C8" s="107">
        <v>11</v>
      </c>
      <c r="D8" s="107">
        <v>9</v>
      </c>
      <c r="E8" s="46">
        <f t="shared" si="3"/>
        <v>-0.18181818181818177</v>
      </c>
      <c r="F8" s="107">
        <v>24</v>
      </c>
      <c r="G8" s="107">
        <v>29</v>
      </c>
      <c r="H8" s="107">
        <v>26</v>
      </c>
      <c r="I8" s="46">
        <f t="shared" si="4"/>
        <v>-0.10344827586206895</v>
      </c>
      <c r="J8" s="107">
        <v>308</v>
      </c>
      <c r="K8" s="107">
        <v>236</v>
      </c>
      <c r="L8" s="107">
        <v>287</v>
      </c>
      <c r="M8" s="46">
        <f t="shared" si="5"/>
        <v>0.21610169491525433</v>
      </c>
      <c r="N8" s="62">
        <f t="shared" si="0"/>
        <v>339</v>
      </c>
      <c r="O8" s="45">
        <f t="shared" si="1"/>
        <v>276</v>
      </c>
      <c r="P8" s="45">
        <f t="shared" si="2"/>
        <v>322</v>
      </c>
      <c r="Q8" s="63">
        <f t="shared" si="6"/>
        <v>0.16666666666666674</v>
      </c>
    </row>
    <row r="9" spans="1:17" s="20" customFormat="1" ht="12" customHeight="1" x14ac:dyDescent="0.2">
      <c r="A9" s="50" t="s">
        <v>75</v>
      </c>
      <c r="B9" s="107">
        <v>7</v>
      </c>
      <c r="C9" s="107">
        <v>6</v>
      </c>
      <c r="D9" s="107">
        <v>6</v>
      </c>
      <c r="E9" s="46">
        <f t="shared" si="3"/>
        <v>0</v>
      </c>
      <c r="F9" s="107">
        <v>44</v>
      </c>
      <c r="G9" s="107">
        <v>47</v>
      </c>
      <c r="H9" s="107">
        <v>32</v>
      </c>
      <c r="I9" s="46">
        <f t="shared" si="4"/>
        <v>-0.31914893617021278</v>
      </c>
      <c r="J9" s="107">
        <v>391</v>
      </c>
      <c r="K9" s="107">
        <v>350</v>
      </c>
      <c r="L9" s="107">
        <v>409</v>
      </c>
      <c r="M9" s="46">
        <f t="shared" si="5"/>
        <v>0.16857142857142859</v>
      </c>
      <c r="N9" s="62">
        <f t="shared" si="0"/>
        <v>442</v>
      </c>
      <c r="O9" s="45">
        <f t="shared" si="1"/>
        <v>403</v>
      </c>
      <c r="P9" s="45">
        <f t="shared" si="2"/>
        <v>447</v>
      </c>
      <c r="Q9" s="63">
        <f t="shared" si="6"/>
        <v>0.10918114143920588</v>
      </c>
    </row>
    <row r="10" spans="1:17" s="20" customFormat="1" ht="12" customHeight="1" x14ac:dyDescent="0.2">
      <c r="A10" s="50" t="s">
        <v>8</v>
      </c>
      <c r="B10" s="107">
        <v>25</v>
      </c>
      <c r="C10" s="107">
        <v>16</v>
      </c>
      <c r="D10" s="107">
        <v>28</v>
      </c>
      <c r="E10" s="46">
        <f t="shared" si="3"/>
        <v>0.75</v>
      </c>
      <c r="F10" s="107">
        <v>53</v>
      </c>
      <c r="G10" s="107">
        <v>59</v>
      </c>
      <c r="H10" s="107">
        <v>60</v>
      </c>
      <c r="I10" s="46">
        <f t="shared" si="4"/>
        <v>1.6949152542372836E-2</v>
      </c>
      <c r="J10" s="45">
        <v>1353</v>
      </c>
      <c r="K10" s="45">
        <v>1197</v>
      </c>
      <c r="L10" s="45">
        <v>1399</v>
      </c>
      <c r="M10" s="46">
        <f t="shared" si="5"/>
        <v>0.16875522138680044</v>
      </c>
      <c r="N10" s="62">
        <f t="shared" si="0"/>
        <v>1431</v>
      </c>
      <c r="O10" s="45">
        <f t="shared" si="1"/>
        <v>1272</v>
      </c>
      <c r="P10" s="45">
        <f t="shared" si="2"/>
        <v>1487</v>
      </c>
      <c r="Q10" s="63">
        <f t="shared" si="6"/>
        <v>0.16902515723270439</v>
      </c>
    </row>
    <row r="11" spans="1:17" s="20" customFormat="1" ht="12" customHeight="1" x14ac:dyDescent="0.2">
      <c r="A11" s="50" t="s">
        <v>9</v>
      </c>
      <c r="B11" s="107">
        <v>9</v>
      </c>
      <c r="C11" s="107">
        <v>10</v>
      </c>
      <c r="D11" s="107">
        <v>14</v>
      </c>
      <c r="E11" s="46">
        <f t="shared" si="3"/>
        <v>0.39999999999999991</v>
      </c>
      <c r="F11" s="107">
        <v>45</v>
      </c>
      <c r="G11" s="107">
        <v>42</v>
      </c>
      <c r="H11" s="107">
        <v>37</v>
      </c>
      <c r="I11" s="46">
        <f t="shared" si="4"/>
        <v>-0.11904761904761907</v>
      </c>
      <c r="J11" s="107">
        <v>341</v>
      </c>
      <c r="K11" s="107">
        <v>294</v>
      </c>
      <c r="L11" s="107">
        <v>321</v>
      </c>
      <c r="M11" s="46">
        <f t="shared" si="5"/>
        <v>9.1836734693877542E-2</v>
      </c>
      <c r="N11" s="62">
        <f t="shared" si="0"/>
        <v>395</v>
      </c>
      <c r="O11" s="45">
        <f t="shared" si="1"/>
        <v>346</v>
      </c>
      <c r="P11" s="45">
        <f t="shared" si="2"/>
        <v>372</v>
      </c>
      <c r="Q11" s="63">
        <f t="shared" si="6"/>
        <v>7.5144508670520249E-2</v>
      </c>
    </row>
    <row r="12" spans="1:17" s="20" customFormat="1" ht="12" customHeight="1" x14ac:dyDescent="0.2">
      <c r="A12" s="50" t="s">
        <v>3</v>
      </c>
      <c r="B12" s="107">
        <v>29</v>
      </c>
      <c r="C12" s="107">
        <v>23</v>
      </c>
      <c r="D12" s="107">
        <v>27</v>
      </c>
      <c r="E12" s="46">
        <f t="shared" si="3"/>
        <v>0.17391304347826098</v>
      </c>
      <c r="F12" s="107">
        <v>152</v>
      </c>
      <c r="G12" s="107">
        <v>117</v>
      </c>
      <c r="H12" s="107">
        <v>116</v>
      </c>
      <c r="I12" s="46">
        <f t="shared" si="4"/>
        <v>-8.5470085470085166E-3</v>
      </c>
      <c r="J12" s="45">
        <v>1664</v>
      </c>
      <c r="K12" s="45">
        <v>1287</v>
      </c>
      <c r="L12" s="45">
        <v>1592</v>
      </c>
      <c r="M12" s="46">
        <f t="shared" si="5"/>
        <v>0.23698523698523699</v>
      </c>
      <c r="N12" s="62">
        <f t="shared" si="0"/>
        <v>1845</v>
      </c>
      <c r="O12" s="45">
        <f t="shared" si="1"/>
        <v>1427</v>
      </c>
      <c r="P12" s="45">
        <f t="shared" si="2"/>
        <v>1735</v>
      </c>
      <c r="Q12" s="63">
        <f t="shared" si="6"/>
        <v>0.21583742116327964</v>
      </c>
    </row>
    <row r="13" spans="1:17" s="20" customFormat="1" ht="12" customHeight="1" x14ac:dyDescent="0.2">
      <c r="A13" s="50" t="s">
        <v>10</v>
      </c>
      <c r="B13" s="107">
        <v>15</v>
      </c>
      <c r="C13" s="107">
        <v>9</v>
      </c>
      <c r="D13" s="107">
        <v>8</v>
      </c>
      <c r="E13" s="46">
        <f t="shared" si="3"/>
        <v>-0.11111111111111116</v>
      </c>
      <c r="F13" s="107">
        <v>34</v>
      </c>
      <c r="G13" s="107">
        <v>22</v>
      </c>
      <c r="H13" s="107">
        <v>34</v>
      </c>
      <c r="I13" s="46">
        <f t="shared" si="4"/>
        <v>0.54545454545454541</v>
      </c>
      <c r="J13" s="107">
        <v>323</v>
      </c>
      <c r="K13" s="107">
        <v>289</v>
      </c>
      <c r="L13" s="107">
        <v>338</v>
      </c>
      <c r="M13" s="46">
        <f t="shared" si="5"/>
        <v>0.16955017301038056</v>
      </c>
      <c r="N13" s="62">
        <f t="shared" si="0"/>
        <v>372</v>
      </c>
      <c r="O13" s="45">
        <f t="shared" si="1"/>
        <v>320</v>
      </c>
      <c r="P13" s="45">
        <f t="shared" si="2"/>
        <v>380</v>
      </c>
      <c r="Q13" s="63">
        <f t="shared" si="6"/>
        <v>0.1875</v>
      </c>
    </row>
    <row r="14" spans="1:17" s="20" customFormat="1" ht="12" customHeight="1" x14ac:dyDescent="0.2">
      <c r="A14" s="50" t="s">
        <v>11</v>
      </c>
      <c r="B14" s="107">
        <v>26</v>
      </c>
      <c r="C14" s="107">
        <v>36</v>
      </c>
      <c r="D14" s="107">
        <v>32</v>
      </c>
      <c r="E14" s="46">
        <f t="shared" si="3"/>
        <v>-0.11111111111111116</v>
      </c>
      <c r="F14" s="107">
        <v>83</v>
      </c>
      <c r="G14" s="107">
        <v>101</v>
      </c>
      <c r="H14" s="107">
        <v>85</v>
      </c>
      <c r="I14" s="46">
        <f t="shared" si="4"/>
        <v>-0.15841584158415845</v>
      </c>
      <c r="J14" s="45">
        <v>1476</v>
      </c>
      <c r="K14" s="45">
        <v>1183</v>
      </c>
      <c r="L14" s="45">
        <v>1321</v>
      </c>
      <c r="M14" s="46">
        <f t="shared" si="5"/>
        <v>0.11665257819103969</v>
      </c>
      <c r="N14" s="62">
        <f t="shared" si="0"/>
        <v>1585</v>
      </c>
      <c r="O14" s="45">
        <f t="shared" si="1"/>
        <v>1320</v>
      </c>
      <c r="P14" s="45">
        <f t="shared" si="2"/>
        <v>1438</v>
      </c>
      <c r="Q14" s="63">
        <f t="shared" si="6"/>
        <v>8.9393939393939359E-2</v>
      </c>
    </row>
    <row r="15" spans="1:17" s="20" customFormat="1" ht="12" customHeight="1" x14ac:dyDescent="0.2">
      <c r="A15" s="50" t="s">
        <v>1</v>
      </c>
      <c r="B15" s="107">
        <v>40</v>
      </c>
      <c r="C15" s="107">
        <v>52</v>
      </c>
      <c r="D15" s="107">
        <v>46</v>
      </c>
      <c r="E15" s="46">
        <f t="shared" si="3"/>
        <v>-0.11538461538461542</v>
      </c>
      <c r="F15" s="107">
        <v>200</v>
      </c>
      <c r="G15" s="107">
        <v>175</v>
      </c>
      <c r="H15" s="107">
        <v>179</v>
      </c>
      <c r="I15" s="46">
        <f t="shared" si="4"/>
        <v>2.2857142857142909E-2</v>
      </c>
      <c r="J15" s="45">
        <v>6115</v>
      </c>
      <c r="K15" s="45">
        <v>4773</v>
      </c>
      <c r="L15" s="45">
        <v>5167</v>
      </c>
      <c r="M15" s="46">
        <f t="shared" si="5"/>
        <v>8.2547663943012717E-2</v>
      </c>
      <c r="N15" s="62">
        <f t="shared" si="0"/>
        <v>6355</v>
      </c>
      <c r="O15" s="45">
        <f t="shared" si="1"/>
        <v>5000</v>
      </c>
      <c r="P15" s="45">
        <f t="shared" si="2"/>
        <v>5392</v>
      </c>
      <c r="Q15" s="63">
        <f t="shared" si="6"/>
        <v>7.8400000000000025E-2</v>
      </c>
    </row>
    <row r="16" spans="1:17" s="20" customFormat="1" ht="12" customHeight="1" x14ac:dyDescent="0.2">
      <c r="A16" s="50" t="s">
        <v>12</v>
      </c>
      <c r="B16" s="107">
        <v>15</v>
      </c>
      <c r="C16" s="107">
        <v>6</v>
      </c>
      <c r="D16" s="107">
        <v>11</v>
      </c>
      <c r="E16" s="46">
        <f t="shared" si="3"/>
        <v>0.83333333333333326</v>
      </c>
      <c r="F16" s="107">
        <v>34</v>
      </c>
      <c r="G16" s="107">
        <v>38</v>
      </c>
      <c r="H16" s="107">
        <v>41</v>
      </c>
      <c r="I16" s="46">
        <f t="shared" si="4"/>
        <v>7.8947368421052655E-2</v>
      </c>
      <c r="J16" s="107">
        <v>234</v>
      </c>
      <c r="K16" s="107">
        <v>188</v>
      </c>
      <c r="L16" s="107">
        <v>209</v>
      </c>
      <c r="M16" s="46">
        <f t="shared" si="5"/>
        <v>0.11170212765957444</v>
      </c>
      <c r="N16" s="62">
        <f t="shared" si="0"/>
        <v>283</v>
      </c>
      <c r="O16" s="45">
        <f t="shared" si="1"/>
        <v>232</v>
      </c>
      <c r="P16" s="45">
        <f t="shared" si="2"/>
        <v>261</v>
      </c>
      <c r="Q16" s="63">
        <f t="shared" si="6"/>
        <v>0.125</v>
      </c>
    </row>
    <row r="17" spans="1:17" s="20" customFormat="1" ht="12" customHeight="1" x14ac:dyDescent="0.2">
      <c r="A17" s="50" t="s">
        <v>2</v>
      </c>
      <c r="B17" s="107">
        <v>35</v>
      </c>
      <c r="C17" s="107">
        <v>36</v>
      </c>
      <c r="D17" s="107">
        <v>28</v>
      </c>
      <c r="E17" s="46">
        <f t="shared" si="3"/>
        <v>-0.22222222222222221</v>
      </c>
      <c r="F17" s="107">
        <v>135</v>
      </c>
      <c r="G17" s="107">
        <v>90</v>
      </c>
      <c r="H17" s="107">
        <v>150</v>
      </c>
      <c r="I17" s="46">
        <f t="shared" si="4"/>
        <v>0.66666666666666674</v>
      </c>
      <c r="J17" s="45">
        <v>4791</v>
      </c>
      <c r="K17" s="45">
        <v>4045</v>
      </c>
      <c r="L17" s="45">
        <v>4461</v>
      </c>
      <c r="M17" s="46">
        <f t="shared" si="5"/>
        <v>0.1028430160692213</v>
      </c>
      <c r="N17" s="62">
        <f t="shared" si="0"/>
        <v>4961</v>
      </c>
      <c r="O17" s="45">
        <f t="shared" si="1"/>
        <v>4171</v>
      </c>
      <c r="P17" s="45">
        <f t="shared" si="2"/>
        <v>4639</v>
      </c>
      <c r="Q17" s="63">
        <f t="shared" si="6"/>
        <v>0.11220330855909855</v>
      </c>
    </row>
    <row r="18" spans="1:17" s="20" customFormat="1" ht="12" customHeight="1" x14ac:dyDescent="0.2">
      <c r="A18" s="50" t="s">
        <v>13</v>
      </c>
      <c r="B18" s="107">
        <v>27</v>
      </c>
      <c r="C18" s="107">
        <v>18</v>
      </c>
      <c r="D18" s="107">
        <v>22</v>
      </c>
      <c r="E18" s="46">
        <f t="shared" si="3"/>
        <v>0.22222222222222232</v>
      </c>
      <c r="F18" s="107">
        <v>146</v>
      </c>
      <c r="G18" s="107">
        <v>127</v>
      </c>
      <c r="H18" s="107">
        <v>146</v>
      </c>
      <c r="I18" s="46">
        <f t="shared" si="4"/>
        <v>0.14960629921259838</v>
      </c>
      <c r="J18" s="45">
        <v>1293</v>
      </c>
      <c r="K18" s="45">
        <v>1072</v>
      </c>
      <c r="L18" s="45">
        <v>1151</v>
      </c>
      <c r="M18" s="46">
        <f t="shared" si="5"/>
        <v>7.3694029850746245E-2</v>
      </c>
      <c r="N18" s="62">
        <f t="shared" si="0"/>
        <v>1466</v>
      </c>
      <c r="O18" s="45">
        <f t="shared" si="1"/>
        <v>1217</v>
      </c>
      <c r="P18" s="45">
        <f t="shared" si="2"/>
        <v>1319</v>
      </c>
      <c r="Q18" s="63">
        <f t="shared" si="6"/>
        <v>8.38126540673787E-2</v>
      </c>
    </row>
    <row r="19" spans="1:17" s="20" customFormat="1" ht="12" customHeight="1" x14ac:dyDescent="0.2">
      <c r="A19" s="50" t="s">
        <v>14</v>
      </c>
      <c r="B19" s="107">
        <v>22</v>
      </c>
      <c r="C19" s="107">
        <v>30</v>
      </c>
      <c r="D19" s="107">
        <v>39</v>
      </c>
      <c r="E19" s="46">
        <f t="shared" si="3"/>
        <v>0.30000000000000004</v>
      </c>
      <c r="F19" s="107">
        <v>109</v>
      </c>
      <c r="G19" s="107">
        <v>109</v>
      </c>
      <c r="H19" s="107">
        <v>129</v>
      </c>
      <c r="I19" s="46">
        <f t="shared" si="4"/>
        <v>0.1834862385321101</v>
      </c>
      <c r="J19" s="45">
        <v>1908</v>
      </c>
      <c r="K19" s="45">
        <v>1741</v>
      </c>
      <c r="L19" s="45">
        <v>1879</v>
      </c>
      <c r="M19" s="46">
        <f t="shared" si="5"/>
        <v>7.9264790350373371E-2</v>
      </c>
      <c r="N19" s="62">
        <f t="shared" si="0"/>
        <v>2039</v>
      </c>
      <c r="O19" s="45">
        <f t="shared" si="1"/>
        <v>1880</v>
      </c>
      <c r="P19" s="45">
        <f t="shared" si="2"/>
        <v>2047</v>
      </c>
      <c r="Q19" s="63">
        <f t="shared" si="6"/>
        <v>8.8829787234042445E-2</v>
      </c>
    </row>
    <row r="20" spans="1:17" s="20" customFormat="1" ht="12" customHeight="1" x14ac:dyDescent="0.2">
      <c r="A20" s="50" t="s">
        <v>76</v>
      </c>
      <c r="B20" s="107">
        <v>8</v>
      </c>
      <c r="C20" s="107">
        <v>15</v>
      </c>
      <c r="D20" s="107">
        <v>12</v>
      </c>
      <c r="E20" s="46">
        <f t="shared" si="3"/>
        <v>-0.19999999999999996</v>
      </c>
      <c r="F20" s="107">
        <v>34</v>
      </c>
      <c r="G20" s="107">
        <v>55</v>
      </c>
      <c r="H20" s="107">
        <v>47</v>
      </c>
      <c r="I20" s="46">
        <f t="shared" si="4"/>
        <v>-0.1454545454545455</v>
      </c>
      <c r="J20" s="107">
        <v>694</v>
      </c>
      <c r="K20" s="107">
        <v>570</v>
      </c>
      <c r="L20" s="107">
        <v>687</v>
      </c>
      <c r="M20" s="46">
        <f t="shared" si="5"/>
        <v>0.20526315789473681</v>
      </c>
      <c r="N20" s="62">
        <f t="shared" si="0"/>
        <v>736</v>
      </c>
      <c r="O20" s="45">
        <f t="shared" si="1"/>
        <v>640</v>
      </c>
      <c r="P20" s="45">
        <f t="shared" si="2"/>
        <v>746</v>
      </c>
      <c r="Q20" s="63">
        <f t="shared" si="6"/>
        <v>0.16562499999999991</v>
      </c>
    </row>
    <row r="21" spans="1:17" s="20" customFormat="1" ht="12" customHeight="1" x14ac:dyDescent="0.2">
      <c r="A21" s="50" t="s">
        <v>15</v>
      </c>
      <c r="B21" s="107">
        <v>8</v>
      </c>
      <c r="C21" s="107">
        <v>8</v>
      </c>
      <c r="D21" s="107">
        <v>16</v>
      </c>
      <c r="E21" s="46">
        <f t="shared" si="3"/>
        <v>1</v>
      </c>
      <c r="F21" s="107">
        <v>28</v>
      </c>
      <c r="G21" s="107">
        <v>28</v>
      </c>
      <c r="H21" s="107">
        <v>33</v>
      </c>
      <c r="I21" s="46">
        <f t="shared" si="4"/>
        <v>0.1785714285714286</v>
      </c>
      <c r="J21" s="107">
        <v>520</v>
      </c>
      <c r="K21" s="107">
        <v>447</v>
      </c>
      <c r="L21" s="107">
        <v>551</v>
      </c>
      <c r="M21" s="46">
        <f t="shared" si="5"/>
        <v>0.23266219239373598</v>
      </c>
      <c r="N21" s="62">
        <f t="shared" si="0"/>
        <v>556</v>
      </c>
      <c r="O21" s="45">
        <f t="shared" si="1"/>
        <v>483</v>
      </c>
      <c r="P21" s="45">
        <f t="shared" si="2"/>
        <v>600</v>
      </c>
      <c r="Q21" s="63">
        <f t="shared" si="6"/>
        <v>0.2422360248447204</v>
      </c>
    </row>
    <row r="22" spans="1:17" s="20" customFormat="1" ht="12" customHeight="1" x14ac:dyDescent="0.2">
      <c r="A22" s="50" t="s">
        <v>16</v>
      </c>
      <c r="B22" s="107">
        <v>25</v>
      </c>
      <c r="C22" s="107">
        <v>14</v>
      </c>
      <c r="D22" s="107">
        <v>20</v>
      </c>
      <c r="E22" s="46">
        <f t="shared" si="3"/>
        <v>0.4285714285714286</v>
      </c>
      <c r="F22" s="107">
        <v>56</v>
      </c>
      <c r="G22" s="107">
        <v>54</v>
      </c>
      <c r="H22" s="107">
        <v>56</v>
      </c>
      <c r="I22" s="46">
        <f t="shared" si="4"/>
        <v>3.7037037037036979E-2</v>
      </c>
      <c r="J22" s="45">
        <v>1051</v>
      </c>
      <c r="K22" s="107">
        <v>947</v>
      </c>
      <c r="L22" s="45">
        <v>1096</v>
      </c>
      <c r="M22" s="46">
        <f t="shared" si="5"/>
        <v>0.15733896515311518</v>
      </c>
      <c r="N22" s="62">
        <f t="shared" si="0"/>
        <v>1132</v>
      </c>
      <c r="O22" s="45">
        <f t="shared" si="1"/>
        <v>1015</v>
      </c>
      <c r="P22" s="45">
        <f t="shared" si="2"/>
        <v>1172</v>
      </c>
      <c r="Q22" s="63">
        <f t="shared" si="6"/>
        <v>0.15467980295566508</v>
      </c>
    </row>
    <row r="23" spans="1:17" s="20" customFormat="1" ht="12" customHeight="1" x14ac:dyDescent="0.2">
      <c r="A23" s="50" t="s">
        <v>77</v>
      </c>
      <c r="B23" s="107">
        <v>10</v>
      </c>
      <c r="C23" s="107">
        <v>12</v>
      </c>
      <c r="D23" s="107">
        <v>13</v>
      </c>
      <c r="E23" s="46">
        <f t="shared" si="3"/>
        <v>8.3333333333333259E-2</v>
      </c>
      <c r="F23" s="107">
        <v>59</v>
      </c>
      <c r="G23" s="107">
        <v>57</v>
      </c>
      <c r="H23" s="107">
        <v>68</v>
      </c>
      <c r="I23" s="46">
        <f t="shared" si="4"/>
        <v>0.19298245614035081</v>
      </c>
      <c r="J23" s="107">
        <v>429</v>
      </c>
      <c r="K23" s="107">
        <v>448</v>
      </c>
      <c r="L23" s="107">
        <v>428</v>
      </c>
      <c r="M23" s="46">
        <f t="shared" si="5"/>
        <v>-4.4642857142857095E-2</v>
      </c>
      <c r="N23" s="62">
        <f t="shared" si="0"/>
        <v>498</v>
      </c>
      <c r="O23" s="45">
        <f t="shared" si="1"/>
        <v>517</v>
      </c>
      <c r="P23" s="45">
        <f t="shared" si="2"/>
        <v>509</v>
      </c>
      <c r="Q23" s="63">
        <f t="shared" si="6"/>
        <v>-1.5473887814313358E-2</v>
      </c>
    </row>
    <row r="24" spans="1:17" s="20" customFormat="1" ht="12" customHeight="1" x14ac:dyDescent="0.2">
      <c r="A24" s="50" t="s">
        <v>78</v>
      </c>
      <c r="B24" s="107">
        <v>10</v>
      </c>
      <c r="C24" s="107">
        <v>8</v>
      </c>
      <c r="D24" s="107">
        <v>10</v>
      </c>
      <c r="E24" s="46">
        <f t="shared" si="3"/>
        <v>0.25</v>
      </c>
      <c r="F24" s="107">
        <v>65</v>
      </c>
      <c r="G24" s="107">
        <v>60</v>
      </c>
      <c r="H24" s="107">
        <v>53</v>
      </c>
      <c r="I24" s="46">
        <f t="shared" si="4"/>
        <v>-0.1166666666666667</v>
      </c>
      <c r="J24" s="107">
        <v>693</v>
      </c>
      <c r="K24" s="107">
        <v>667</v>
      </c>
      <c r="L24" s="107">
        <v>669</v>
      </c>
      <c r="M24" s="46">
        <f t="shared" si="5"/>
        <v>2.9985007496251548E-3</v>
      </c>
      <c r="N24" s="62">
        <f t="shared" si="0"/>
        <v>768</v>
      </c>
      <c r="O24" s="45">
        <f t="shared" si="1"/>
        <v>735</v>
      </c>
      <c r="P24" s="45">
        <f t="shared" si="2"/>
        <v>732</v>
      </c>
      <c r="Q24" s="63">
        <f t="shared" si="6"/>
        <v>-4.0816326530612734E-3</v>
      </c>
    </row>
    <row r="25" spans="1:17" s="20" customFormat="1" ht="12" customHeight="1" x14ac:dyDescent="0.2">
      <c r="A25" s="54" t="s">
        <v>0</v>
      </c>
      <c r="B25" s="55">
        <f>SUM(B5:B24)</f>
        <v>403</v>
      </c>
      <c r="C25" s="56">
        <f t="shared" ref="C25:D25" si="7">SUM(C5:C24)</f>
        <v>378</v>
      </c>
      <c r="D25" s="56">
        <f t="shared" si="7"/>
        <v>404</v>
      </c>
      <c r="E25" s="57">
        <f>D25/C25-1</f>
        <v>6.8783068783068835E-2</v>
      </c>
      <c r="F25" s="55">
        <f t="shared" ref="F25:H25" si="8">SUM(F5:F24)</f>
        <v>1515</v>
      </c>
      <c r="G25" s="56">
        <f t="shared" si="8"/>
        <v>1491</v>
      </c>
      <c r="H25" s="56">
        <f t="shared" si="8"/>
        <v>1538</v>
      </c>
      <c r="I25" s="57">
        <f>H25/G25-1</f>
        <v>3.1522468142186399E-2</v>
      </c>
      <c r="J25" s="55">
        <f t="shared" ref="J25:L25" si="9">SUM(J5:J24)</f>
        <v>28876</v>
      </c>
      <c r="K25" s="56">
        <f t="shared" si="9"/>
        <v>24419</v>
      </c>
      <c r="L25" s="56">
        <f t="shared" si="9"/>
        <v>27049</v>
      </c>
      <c r="M25" s="57">
        <f>L25/K25-1</f>
        <v>0.10770301814161098</v>
      </c>
      <c r="N25" s="55">
        <f t="shared" ref="N25:P25" si="10">SUM(N5:N24)</f>
        <v>30794</v>
      </c>
      <c r="O25" s="56">
        <f t="shared" si="10"/>
        <v>26288</v>
      </c>
      <c r="P25" s="56">
        <f t="shared" si="10"/>
        <v>28991</v>
      </c>
      <c r="Q25" s="64">
        <f>P25/O25-1</f>
        <v>0.10282258064516125</v>
      </c>
    </row>
    <row r="26" spans="1:17" s="20" customFormat="1" ht="12" customHeight="1" x14ac:dyDescent="0.2"/>
    <row r="27" spans="1:17" s="20" customFormat="1" ht="12" customHeight="1" x14ac:dyDescent="0.2"/>
    <row r="28" spans="1:17" s="20" customFormat="1" ht="12" customHeight="1" x14ac:dyDescent="0.2"/>
    <row r="29" spans="1:17" s="20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25:H25 N25" formulaRange="1"/>
    <ignoredError sqref="I25:M25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B52BB-2F2B-466B-8852-D34747D89FF9}">
  <dimension ref="A1:Q33"/>
  <sheetViews>
    <sheetView showGridLines="0" showRuler="0" zoomScale="130" zoomScaleNormal="130" zoomScaleSheetLayoutView="100" workbookViewId="0">
      <selection activeCell="H1" sqref="H1"/>
    </sheetView>
  </sheetViews>
  <sheetFormatPr defaultColWidth="7.88671875" defaultRowHeight="13.2" x14ac:dyDescent="0.25"/>
  <cols>
    <col min="1" max="1" width="15.6640625" style="3" customWidth="1"/>
    <col min="2" max="24" width="5.6640625" style="3" customWidth="1"/>
    <col min="25" max="16384" width="7.88671875" style="3"/>
  </cols>
  <sheetData>
    <row r="1" spans="1:17" ht="19.95" customHeight="1" x14ac:dyDescent="0.3">
      <c r="A1" s="24" t="s">
        <v>353</v>
      </c>
      <c r="B1" s="13"/>
      <c r="C1" s="13"/>
      <c r="D1" s="13"/>
      <c r="E1" s="13"/>
      <c r="F1" s="13"/>
      <c r="G1" s="15"/>
    </row>
    <row r="2" spans="1:17" s="79" customFormat="1" ht="25.2" customHeight="1" thickBot="1" x14ac:dyDescent="0.25">
      <c r="A2" s="77"/>
      <c r="B2" s="78"/>
      <c r="C2" s="78"/>
      <c r="D2" s="78"/>
      <c r="E2" s="78"/>
      <c r="F2" s="78"/>
    </row>
    <row r="3" spans="1:17" s="79" customFormat="1" ht="13.95" customHeight="1" thickBot="1" x14ac:dyDescent="0.25">
      <c r="A3" s="175" t="s">
        <v>161</v>
      </c>
      <c r="B3" s="176" t="s">
        <v>49</v>
      </c>
      <c r="C3" s="176"/>
      <c r="D3" s="176"/>
      <c r="E3" s="177"/>
      <c r="F3" s="176" t="s">
        <v>50</v>
      </c>
      <c r="G3" s="176"/>
      <c r="H3" s="176"/>
      <c r="I3" s="177"/>
      <c r="J3" s="178" t="s">
        <v>51</v>
      </c>
      <c r="K3" s="176"/>
      <c r="L3" s="176"/>
      <c r="M3" s="177"/>
      <c r="N3" s="178" t="s">
        <v>52</v>
      </c>
      <c r="O3" s="176"/>
      <c r="P3" s="176"/>
      <c r="Q3" s="176"/>
    </row>
    <row r="4" spans="1:17" s="79" customFormat="1" ht="19.95" customHeight="1" thickBot="1" x14ac:dyDescent="0.25">
      <c r="A4" s="175"/>
      <c r="B4" s="39">
        <v>2019</v>
      </c>
      <c r="C4" s="39">
        <v>2020</v>
      </c>
      <c r="D4" s="39">
        <v>2021</v>
      </c>
      <c r="E4" s="40" t="s">
        <v>352</v>
      </c>
      <c r="F4" s="39">
        <v>2019</v>
      </c>
      <c r="G4" s="39">
        <v>2020</v>
      </c>
      <c r="H4" s="39">
        <v>2021</v>
      </c>
      <c r="I4" s="40" t="s">
        <v>352</v>
      </c>
      <c r="J4" s="41">
        <v>2019</v>
      </c>
      <c r="K4" s="39">
        <v>2020</v>
      </c>
      <c r="L4" s="39">
        <v>2021</v>
      </c>
      <c r="M4" s="42" t="s">
        <v>352</v>
      </c>
      <c r="N4" s="41">
        <v>2019</v>
      </c>
      <c r="O4" s="39">
        <v>2020</v>
      </c>
      <c r="P4" s="39">
        <v>2021</v>
      </c>
      <c r="Q4" s="61" t="s">
        <v>352</v>
      </c>
    </row>
    <row r="5" spans="1:17" s="79" customFormat="1" ht="12" customHeight="1" x14ac:dyDescent="0.2">
      <c r="A5" s="50" t="s">
        <v>63</v>
      </c>
      <c r="B5" s="45">
        <v>29835</v>
      </c>
      <c r="C5" s="45">
        <v>26212</v>
      </c>
      <c r="D5" s="45">
        <v>28438</v>
      </c>
      <c r="E5" s="112">
        <f t="shared" ref="E5:E12" si="0">D5/C5-1</f>
        <v>8.492293605981982E-2</v>
      </c>
      <c r="F5" s="45">
        <v>593</v>
      </c>
      <c r="G5" s="45">
        <v>491</v>
      </c>
      <c r="H5" s="45">
        <v>539</v>
      </c>
      <c r="I5" s="112">
        <f t="shared" ref="I5:I8" si="1">H5/G5-1</f>
        <v>9.775967413441955E-2</v>
      </c>
      <c r="J5" s="45">
        <v>2031</v>
      </c>
      <c r="K5" s="45">
        <v>1921</v>
      </c>
      <c r="L5" s="45">
        <v>2004</v>
      </c>
      <c r="M5" s="63">
        <f t="shared" ref="M5:M12" si="2">L5/K5-1</f>
        <v>4.3206663196251993E-2</v>
      </c>
      <c r="N5" s="62">
        <v>35778</v>
      </c>
      <c r="O5" s="45">
        <v>30471</v>
      </c>
      <c r="P5" s="45">
        <v>33199</v>
      </c>
      <c r="Q5" s="63">
        <f t="shared" ref="Q5:Q12" si="3">P5/O5-1</f>
        <v>8.9527747694529314E-2</v>
      </c>
    </row>
    <row r="6" spans="1:17" s="79" customFormat="1" ht="12" customHeight="1" x14ac:dyDescent="0.2">
      <c r="A6" s="50" t="s">
        <v>64</v>
      </c>
      <c r="B6" s="45">
        <v>7055</v>
      </c>
      <c r="C6" s="45">
        <v>4201</v>
      </c>
      <c r="D6" s="45">
        <v>5587</v>
      </c>
      <c r="E6" s="46">
        <f t="shared" si="0"/>
        <v>0.32992144727445849</v>
      </c>
      <c r="F6" s="45">
        <v>88</v>
      </c>
      <c r="G6" s="45">
        <v>67</v>
      </c>
      <c r="H6" s="45">
        <v>69</v>
      </c>
      <c r="I6" s="46">
        <f t="shared" si="1"/>
        <v>2.9850746268656803E-2</v>
      </c>
      <c r="J6" s="107">
        <v>313</v>
      </c>
      <c r="K6" s="107">
        <v>221</v>
      </c>
      <c r="L6" s="107">
        <v>278</v>
      </c>
      <c r="M6" s="63">
        <f t="shared" si="2"/>
        <v>0.25791855203619907</v>
      </c>
      <c r="N6" s="62">
        <v>8682</v>
      </c>
      <c r="O6" s="45">
        <v>5044</v>
      </c>
      <c r="P6" s="45">
        <v>6610</v>
      </c>
      <c r="Q6" s="63">
        <f t="shared" si="3"/>
        <v>0.31046788263283109</v>
      </c>
    </row>
    <row r="7" spans="1:17" s="79" customFormat="1" ht="12" customHeight="1" x14ac:dyDescent="0.2">
      <c r="A7" s="50" t="s">
        <v>65</v>
      </c>
      <c r="B7" s="45">
        <v>234</v>
      </c>
      <c r="C7" s="45">
        <v>176</v>
      </c>
      <c r="D7" s="45">
        <v>164</v>
      </c>
      <c r="E7" s="46">
        <f t="shared" si="0"/>
        <v>-6.8181818181818232E-2</v>
      </c>
      <c r="F7" s="45">
        <v>3</v>
      </c>
      <c r="G7" s="45">
        <v>2</v>
      </c>
      <c r="H7" s="45">
        <v>6</v>
      </c>
      <c r="I7" s="46">
        <f t="shared" si="1"/>
        <v>2</v>
      </c>
      <c r="J7" s="107">
        <v>30</v>
      </c>
      <c r="K7" s="107">
        <v>15</v>
      </c>
      <c r="L7" s="107">
        <v>17</v>
      </c>
      <c r="M7" s="63">
        <f t="shared" si="2"/>
        <v>0.1333333333333333</v>
      </c>
      <c r="N7" s="62">
        <v>302</v>
      </c>
      <c r="O7" s="45">
        <v>215</v>
      </c>
      <c r="P7" s="45">
        <v>206</v>
      </c>
      <c r="Q7" s="63">
        <f t="shared" si="3"/>
        <v>-4.1860465116279055E-2</v>
      </c>
    </row>
    <row r="8" spans="1:17" s="79" customFormat="1" ht="12" customHeight="1" x14ac:dyDescent="0.2">
      <c r="A8" s="50" t="s">
        <v>66</v>
      </c>
      <c r="B8" s="45">
        <v>30</v>
      </c>
      <c r="C8" s="45">
        <v>21</v>
      </c>
      <c r="D8" s="45">
        <v>33</v>
      </c>
      <c r="E8" s="46">
        <f t="shared" si="0"/>
        <v>0.5714285714285714</v>
      </c>
      <c r="F8" s="45">
        <v>1</v>
      </c>
      <c r="G8" s="45">
        <v>1</v>
      </c>
      <c r="H8" s="45">
        <v>0</v>
      </c>
      <c r="I8" s="46">
        <f t="shared" si="1"/>
        <v>-1</v>
      </c>
      <c r="J8" s="107">
        <v>3</v>
      </c>
      <c r="K8" s="107">
        <v>2</v>
      </c>
      <c r="L8" s="107">
        <v>2</v>
      </c>
      <c r="M8" s="63">
        <f t="shared" si="2"/>
        <v>0</v>
      </c>
      <c r="N8" s="62">
        <v>29</v>
      </c>
      <c r="O8" s="45">
        <v>25</v>
      </c>
      <c r="P8" s="45">
        <v>36</v>
      </c>
      <c r="Q8" s="63">
        <f t="shared" si="3"/>
        <v>0.43999999999999995</v>
      </c>
    </row>
    <row r="9" spans="1:17" s="79" customFormat="1" ht="12" customHeight="1" x14ac:dyDescent="0.2">
      <c r="A9" s="50" t="s">
        <v>67</v>
      </c>
      <c r="B9" s="45">
        <v>8</v>
      </c>
      <c r="C9" s="45">
        <v>22</v>
      </c>
      <c r="D9" s="45">
        <v>5</v>
      </c>
      <c r="E9" s="46">
        <f t="shared" si="0"/>
        <v>-0.77272727272727271</v>
      </c>
      <c r="F9" s="45">
        <v>0</v>
      </c>
      <c r="G9" s="45">
        <v>0</v>
      </c>
      <c r="H9" s="45">
        <v>1</v>
      </c>
      <c r="I9" s="46" t="s">
        <v>62</v>
      </c>
      <c r="J9" s="107">
        <v>0</v>
      </c>
      <c r="K9" s="107">
        <v>1</v>
      </c>
      <c r="L9" s="107">
        <v>0</v>
      </c>
      <c r="M9" s="63">
        <f t="shared" si="2"/>
        <v>-1</v>
      </c>
      <c r="N9" s="62">
        <v>14</v>
      </c>
      <c r="O9" s="45">
        <v>26</v>
      </c>
      <c r="P9" s="45">
        <v>6</v>
      </c>
      <c r="Q9" s="63">
        <f t="shared" si="3"/>
        <v>-0.76923076923076916</v>
      </c>
    </row>
    <row r="10" spans="1:17" s="79" customFormat="1" ht="12" customHeight="1" x14ac:dyDescent="0.2">
      <c r="A10" s="50" t="s">
        <v>68</v>
      </c>
      <c r="B10" s="45">
        <v>5</v>
      </c>
      <c r="C10" s="45">
        <v>1</v>
      </c>
      <c r="D10" s="45">
        <v>4</v>
      </c>
      <c r="E10" s="46">
        <f t="shared" si="0"/>
        <v>3</v>
      </c>
      <c r="F10" s="45">
        <v>2</v>
      </c>
      <c r="G10" s="45">
        <v>0</v>
      </c>
      <c r="H10" s="45">
        <v>2</v>
      </c>
      <c r="I10" s="46" t="s">
        <v>62</v>
      </c>
      <c r="J10" s="107">
        <v>5</v>
      </c>
      <c r="K10" s="107">
        <v>0</v>
      </c>
      <c r="L10" s="107">
        <v>0</v>
      </c>
      <c r="M10" s="63" t="s">
        <v>62</v>
      </c>
      <c r="N10" s="62">
        <v>7</v>
      </c>
      <c r="O10" s="45">
        <v>1</v>
      </c>
      <c r="P10" s="45">
        <v>6</v>
      </c>
      <c r="Q10" s="63">
        <f t="shared" si="3"/>
        <v>5</v>
      </c>
    </row>
    <row r="11" spans="1:17" s="79" customFormat="1" ht="12" customHeight="1" x14ac:dyDescent="0.2">
      <c r="A11" s="50" t="s">
        <v>69</v>
      </c>
      <c r="B11" s="45">
        <v>31</v>
      </c>
      <c r="C11" s="45">
        <v>10</v>
      </c>
      <c r="D11" s="45">
        <v>4</v>
      </c>
      <c r="E11" s="46">
        <f t="shared" si="0"/>
        <v>-0.6</v>
      </c>
      <c r="F11" s="45">
        <v>1</v>
      </c>
      <c r="G11" s="45">
        <v>0</v>
      </c>
      <c r="H11" s="45">
        <v>0</v>
      </c>
      <c r="I11" s="46" t="s">
        <v>62</v>
      </c>
      <c r="J11" s="107">
        <v>1</v>
      </c>
      <c r="K11" s="107">
        <v>0</v>
      </c>
      <c r="L11" s="107">
        <v>0</v>
      </c>
      <c r="M11" s="63" t="s">
        <v>62</v>
      </c>
      <c r="N11" s="62">
        <v>55</v>
      </c>
      <c r="O11" s="45">
        <v>19</v>
      </c>
      <c r="P11" s="45">
        <v>8</v>
      </c>
      <c r="Q11" s="63">
        <f t="shared" si="3"/>
        <v>-0.57894736842105265</v>
      </c>
    </row>
    <row r="12" spans="1:17" s="79" customFormat="1" ht="12" customHeight="1" x14ac:dyDescent="0.2">
      <c r="A12" s="50" t="s">
        <v>70</v>
      </c>
      <c r="B12" s="45">
        <v>53</v>
      </c>
      <c r="C12" s="45">
        <v>48</v>
      </c>
      <c r="D12" s="45">
        <v>41</v>
      </c>
      <c r="E12" s="46">
        <f t="shared" si="0"/>
        <v>-0.14583333333333337</v>
      </c>
      <c r="F12" s="45">
        <v>0</v>
      </c>
      <c r="G12" s="45">
        <v>0</v>
      </c>
      <c r="H12" s="45">
        <v>1</v>
      </c>
      <c r="I12" s="46" t="s">
        <v>62</v>
      </c>
      <c r="J12" s="107">
        <v>0</v>
      </c>
      <c r="K12" s="107">
        <v>1</v>
      </c>
      <c r="L12" s="107">
        <v>1</v>
      </c>
      <c r="M12" s="63">
        <f t="shared" si="2"/>
        <v>0</v>
      </c>
      <c r="N12" s="62">
        <v>67</v>
      </c>
      <c r="O12" s="45">
        <v>52</v>
      </c>
      <c r="P12" s="45">
        <v>43</v>
      </c>
      <c r="Q12" s="63">
        <f t="shared" si="3"/>
        <v>-0.17307692307692313</v>
      </c>
    </row>
    <row r="13" spans="1:17" s="79" customFormat="1" ht="12" customHeight="1" x14ac:dyDescent="0.2">
      <c r="A13" s="54" t="s">
        <v>0</v>
      </c>
      <c r="B13" s="55">
        <f>SUM(B5:B12)</f>
        <v>37251</v>
      </c>
      <c r="C13" s="56">
        <f t="shared" ref="C13:D13" si="4">SUM(C5:C12)</f>
        <v>30691</v>
      </c>
      <c r="D13" s="56">
        <f t="shared" si="4"/>
        <v>34276</v>
      </c>
      <c r="E13" s="57">
        <f>D13/C13-1</f>
        <v>0.11680948812355418</v>
      </c>
      <c r="F13" s="56">
        <f>SUM(F5:F12)</f>
        <v>688</v>
      </c>
      <c r="G13" s="56">
        <f t="shared" ref="G13:H13" si="5">SUM(G5:G12)</f>
        <v>561</v>
      </c>
      <c r="H13" s="56">
        <f t="shared" si="5"/>
        <v>618</v>
      </c>
      <c r="I13" s="57">
        <f>H13/G13-1</f>
        <v>0.10160427807486627</v>
      </c>
      <c r="J13" s="56">
        <f t="shared" ref="J13:L13" si="6">SUM(J5:J12)</f>
        <v>2383</v>
      </c>
      <c r="K13" s="56">
        <f t="shared" si="6"/>
        <v>2161</v>
      </c>
      <c r="L13" s="56">
        <f t="shared" si="6"/>
        <v>2302</v>
      </c>
      <c r="M13" s="57">
        <f>L13/K13-1</f>
        <v>6.5247570569180846E-2</v>
      </c>
      <c r="N13" s="55">
        <f t="shared" ref="N13:P13" si="7">SUM(N5:N12)</f>
        <v>44934</v>
      </c>
      <c r="O13" s="56">
        <f t="shared" si="7"/>
        <v>35853</v>
      </c>
      <c r="P13" s="56">
        <f t="shared" si="7"/>
        <v>40114</v>
      </c>
      <c r="Q13" s="64">
        <f>P13/O13-1</f>
        <v>0.11884640058014662</v>
      </c>
    </row>
    <row r="14" spans="1:17" s="79" customFormat="1" ht="12" customHeight="1" x14ac:dyDescent="0.2"/>
    <row r="15" spans="1:17" s="79" customFormat="1" ht="12" customHeight="1" x14ac:dyDescent="0.2"/>
    <row r="16" spans="1:17" s="79" customFormat="1" ht="12" customHeight="1" x14ac:dyDescent="0.2"/>
    <row r="17" s="79" customFormat="1" ht="12" customHeight="1" x14ac:dyDescent="0.2"/>
    <row r="18" s="79" customFormat="1" ht="12" customHeight="1" x14ac:dyDescent="0.2"/>
    <row r="19" s="79" customFormat="1" ht="12" customHeight="1" x14ac:dyDescent="0.2"/>
    <row r="20" s="79" customFormat="1" ht="12" customHeight="1" x14ac:dyDescent="0.2"/>
    <row r="21" s="79" customFormat="1" ht="12" customHeight="1" x14ac:dyDescent="0.2"/>
    <row r="22" s="79" customFormat="1" ht="12" customHeight="1" x14ac:dyDescent="0.2"/>
    <row r="23" s="79" customFormat="1" ht="12" customHeight="1" x14ac:dyDescent="0.2"/>
    <row r="24" s="79" customFormat="1" ht="12" customHeight="1" x14ac:dyDescent="0.2"/>
    <row r="25" s="79" customFormat="1" ht="12" customHeight="1" x14ac:dyDescent="0.2"/>
    <row r="26" s="79" customFormat="1" ht="12" customHeight="1" x14ac:dyDescent="0.2"/>
    <row r="27" s="79" customFormat="1" ht="12" customHeight="1" x14ac:dyDescent="0.2"/>
    <row r="28" s="79" customFormat="1" ht="12" customHeight="1" x14ac:dyDescent="0.2"/>
    <row r="29" s="79" customFormat="1" ht="12" customHeight="1" x14ac:dyDescent="0.2"/>
    <row r="30" ht="12" customHeight="1" x14ac:dyDescent="0.25"/>
    <row r="31" ht="12" customHeight="1" x14ac:dyDescent="0.25"/>
    <row r="32" ht="12" customHeight="1" x14ac:dyDescent="0.25"/>
    <row r="33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83" fitToHeight="2" orientation="portrait" horizontalDpi="300" verticalDpi="300" r:id="rId1"/>
  <headerFooter scaleWithDoc="0" alignWithMargins="0"/>
  <ignoredErrors>
    <ignoredError sqref="B13:D13 F13:L13 N13:Q13" formulaRange="1"/>
    <ignoredError sqref="E13 M13" formula="1" formulaRange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EDA43-A6E3-4342-A38E-4E94A41318C7}">
  <dimension ref="A1:Q33"/>
  <sheetViews>
    <sheetView showGridLines="0" zoomScale="120" zoomScaleNormal="120" workbookViewId="0">
      <selection activeCell="I1" sqref="I1"/>
    </sheetView>
  </sheetViews>
  <sheetFormatPr defaultRowHeight="14.4" x14ac:dyDescent="0.3"/>
  <cols>
    <col min="1" max="1" width="28.33203125" customWidth="1"/>
    <col min="2" max="24" width="5.6640625" customWidth="1"/>
  </cols>
  <sheetData>
    <row r="1" spans="1:17" ht="19.95" customHeight="1" x14ac:dyDescent="0.3">
      <c r="A1" s="24" t="s">
        <v>223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224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167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168</v>
      </c>
      <c r="B5" s="153">
        <v>4</v>
      </c>
      <c r="C5" s="153">
        <v>2</v>
      </c>
      <c r="D5" s="153">
        <v>2</v>
      </c>
      <c r="E5" s="73">
        <f t="shared" ref="E5:E11" si="0">D5/C5-1</f>
        <v>0</v>
      </c>
      <c r="F5" s="153">
        <v>6</v>
      </c>
      <c r="G5" s="153">
        <v>8</v>
      </c>
      <c r="H5" s="153">
        <v>10</v>
      </c>
      <c r="I5" s="73">
        <f t="shared" ref="I5:I11" si="1">H5/G5-1</f>
        <v>0.25</v>
      </c>
      <c r="J5" s="153">
        <v>117</v>
      </c>
      <c r="K5" s="153">
        <v>87</v>
      </c>
      <c r="L5" s="153">
        <v>100</v>
      </c>
      <c r="M5" s="73">
        <f t="shared" ref="M5:M11" si="2">L5/K5-1</f>
        <v>0.14942528735632177</v>
      </c>
      <c r="N5" s="74">
        <f t="shared" ref="N5:P11" si="3">B5+F5+J5</f>
        <v>127</v>
      </c>
      <c r="O5" s="72">
        <f t="shared" si="3"/>
        <v>97</v>
      </c>
      <c r="P5" s="72">
        <f t="shared" si="3"/>
        <v>112</v>
      </c>
      <c r="Q5" s="75">
        <f t="shared" ref="Q5:Q11" si="4">P5/O5-1</f>
        <v>0.15463917525773185</v>
      </c>
    </row>
    <row r="6" spans="1:17" s="20" customFormat="1" ht="12" customHeight="1" x14ac:dyDescent="0.2">
      <c r="A6" s="50" t="s">
        <v>169</v>
      </c>
      <c r="B6" s="153">
        <v>337</v>
      </c>
      <c r="C6" s="153">
        <v>312</v>
      </c>
      <c r="D6" s="153">
        <v>338</v>
      </c>
      <c r="E6" s="73">
        <f t="shared" si="0"/>
        <v>8.3333333333333259E-2</v>
      </c>
      <c r="F6" s="72">
        <v>1256</v>
      </c>
      <c r="G6" s="72">
        <v>1224</v>
      </c>
      <c r="H6" s="72">
        <v>1291</v>
      </c>
      <c r="I6" s="73">
        <f t="shared" si="1"/>
        <v>5.4738562091503296E-2</v>
      </c>
      <c r="J6" s="72">
        <v>25913</v>
      </c>
      <c r="K6" s="72">
        <v>21211</v>
      </c>
      <c r="L6" s="72">
        <v>23670</v>
      </c>
      <c r="M6" s="73">
        <f t="shared" si="2"/>
        <v>0.11593041346471167</v>
      </c>
      <c r="N6" s="74">
        <f t="shared" si="3"/>
        <v>27506</v>
      </c>
      <c r="O6" s="72">
        <f t="shared" si="3"/>
        <v>22747</v>
      </c>
      <c r="P6" s="72">
        <f t="shared" si="3"/>
        <v>25299</v>
      </c>
      <c r="Q6" s="76">
        <f t="shared" si="4"/>
        <v>0.11219061854310453</v>
      </c>
    </row>
    <row r="7" spans="1:17" s="20" customFormat="1" ht="12" customHeight="1" x14ac:dyDescent="0.2">
      <c r="A7" s="50" t="s">
        <v>170</v>
      </c>
      <c r="B7" s="153">
        <v>11</v>
      </c>
      <c r="C7" s="153">
        <v>11</v>
      </c>
      <c r="D7" s="153">
        <v>11</v>
      </c>
      <c r="E7" s="73">
        <f t="shared" si="0"/>
        <v>0</v>
      </c>
      <c r="F7" s="153">
        <v>30</v>
      </c>
      <c r="G7" s="153">
        <v>39</v>
      </c>
      <c r="H7" s="153">
        <v>22</v>
      </c>
      <c r="I7" s="73">
        <f t="shared" si="1"/>
        <v>-0.4358974358974359</v>
      </c>
      <c r="J7" s="153">
        <v>174</v>
      </c>
      <c r="K7" s="153">
        <v>152</v>
      </c>
      <c r="L7" s="153">
        <v>155</v>
      </c>
      <c r="M7" s="73">
        <f t="shared" si="2"/>
        <v>1.9736842105263053E-2</v>
      </c>
      <c r="N7" s="74">
        <f t="shared" si="3"/>
        <v>215</v>
      </c>
      <c r="O7" s="72">
        <f t="shared" si="3"/>
        <v>202</v>
      </c>
      <c r="P7" s="72">
        <f t="shared" si="3"/>
        <v>188</v>
      </c>
      <c r="Q7" s="76">
        <f t="shared" si="4"/>
        <v>-6.9306930693069257E-2</v>
      </c>
    </row>
    <row r="8" spans="1:17" s="20" customFormat="1" ht="12" customHeight="1" x14ac:dyDescent="0.2">
      <c r="A8" s="50" t="s">
        <v>171</v>
      </c>
      <c r="B8" s="153">
        <v>1</v>
      </c>
      <c r="C8" s="153">
        <v>0</v>
      </c>
      <c r="D8" s="153">
        <v>0</v>
      </c>
      <c r="E8" s="73" t="s">
        <v>62</v>
      </c>
      <c r="F8" s="153">
        <v>0</v>
      </c>
      <c r="G8" s="153">
        <v>0</v>
      </c>
      <c r="H8" s="153">
        <v>2</v>
      </c>
      <c r="I8" s="73" t="s">
        <v>62</v>
      </c>
      <c r="J8" s="153">
        <v>18</v>
      </c>
      <c r="K8" s="153">
        <v>23</v>
      </c>
      <c r="L8" s="153">
        <v>22</v>
      </c>
      <c r="M8" s="73">
        <f t="shared" si="2"/>
        <v>-4.3478260869565188E-2</v>
      </c>
      <c r="N8" s="74">
        <f t="shared" si="3"/>
        <v>19</v>
      </c>
      <c r="O8" s="72">
        <f t="shared" si="3"/>
        <v>23</v>
      </c>
      <c r="P8" s="72">
        <f t="shared" si="3"/>
        <v>24</v>
      </c>
      <c r="Q8" s="76">
        <f t="shared" si="4"/>
        <v>4.3478260869565188E-2</v>
      </c>
    </row>
    <row r="9" spans="1:17" s="20" customFormat="1" ht="12" customHeight="1" x14ac:dyDescent="0.2">
      <c r="A9" s="50" t="s">
        <v>172</v>
      </c>
      <c r="B9" s="153">
        <v>27</v>
      </c>
      <c r="C9" s="153">
        <v>34</v>
      </c>
      <c r="D9" s="153">
        <v>31</v>
      </c>
      <c r="E9" s="73">
        <f t="shared" si="0"/>
        <v>-8.8235294117647078E-2</v>
      </c>
      <c r="F9" s="153">
        <v>118</v>
      </c>
      <c r="G9" s="153">
        <v>144</v>
      </c>
      <c r="H9" s="153">
        <v>142</v>
      </c>
      <c r="I9" s="73">
        <f t="shared" si="1"/>
        <v>-1.388888888888884E-2</v>
      </c>
      <c r="J9" s="72">
        <v>2114</v>
      </c>
      <c r="K9" s="72">
        <v>2492</v>
      </c>
      <c r="L9" s="72">
        <v>2665</v>
      </c>
      <c r="M9" s="73">
        <f t="shared" si="2"/>
        <v>6.9422150882824996E-2</v>
      </c>
      <c r="N9" s="74">
        <f t="shared" si="3"/>
        <v>2259</v>
      </c>
      <c r="O9" s="72">
        <f t="shared" si="3"/>
        <v>2670</v>
      </c>
      <c r="P9" s="72">
        <f t="shared" si="3"/>
        <v>2838</v>
      </c>
      <c r="Q9" s="76">
        <f t="shared" si="4"/>
        <v>6.2921348314606718E-2</v>
      </c>
    </row>
    <row r="10" spans="1:17" s="20" customFormat="1" ht="12" customHeight="1" x14ac:dyDescent="0.2">
      <c r="A10" s="50" t="s">
        <v>173</v>
      </c>
      <c r="B10" s="153">
        <v>16</v>
      </c>
      <c r="C10" s="153">
        <v>17</v>
      </c>
      <c r="D10" s="153">
        <v>18</v>
      </c>
      <c r="E10" s="73">
        <f t="shared" si="0"/>
        <v>5.8823529411764719E-2</v>
      </c>
      <c r="F10" s="153">
        <v>79</v>
      </c>
      <c r="G10" s="153">
        <v>69</v>
      </c>
      <c r="H10" s="153">
        <v>64</v>
      </c>
      <c r="I10" s="73">
        <f t="shared" si="1"/>
        <v>-7.2463768115942018E-2</v>
      </c>
      <c r="J10" s="153">
        <v>283</v>
      </c>
      <c r="K10" s="153">
        <v>317</v>
      </c>
      <c r="L10" s="153">
        <v>295</v>
      </c>
      <c r="M10" s="73">
        <f t="shared" si="2"/>
        <v>-6.9400630914826511E-2</v>
      </c>
      <c r="N10" s="74">
        <f t="shared" si="3"/>
        <v>378</v>
      </c>
      <c r="O10" s="72">
        <f t="shared" si="3"/>
        <v>403</v>
      </c>
      <c r="P10" s="72">
        <f t="shared" si="3"/>
        <v>377</v>
      </c>
      <c r="Q10" s="76">
        <f t="shared" si="4"/>
        <v>-6.4516129032258118E-2</v>
      </c>
    </row>
    <row r="11" spans="1:17" s="20" customFormat="1" ht="12" customHeight="1" x14ac:dyDescent="0.2">
      <c r="A11" s="50" t="s">
        <v>294</v>
      </c>
      <c r="B11" s="153">
        <v>7</v>
      </c>
      <c r="C11" s="153">
        <v>2</v>
      </c>
      <c r="D11" s="153">
        <v>4</v>
      </c>
      <c r="E11" s="73">
        <f t="shared" si="0"/>
        <v>1</v>
      </c>
      <c r="F11" s="153">
        <v>26</v>
      </c>
      <c r="G11" s="153">
        <v>7</v>
      </c>
      <c r="H11" s="153">
        <v>7</v>
      </c>
      <c r="I11" s="73">
        <f t="shared" si="1"/>
        <v>0</v>
      </c>
      <c r="J11" s="153">
        <v>257</v>
      </c>
      <c r="K11" s="153">
        <v>137</v>
      </c>
      <c r="L11" s="153">
        <v>142</v>
      </c>
      <c r="M11" s="73">
        <f t="shared" si="2"/>
        <v>3.649635036496357E-2</v>
      </c>
      <c r="N11" s="74">
        <f t="shared" si="3"/>
        <v>290</v>
      </c>
      <c r="O11" s="72">
        <f t="shared" si="3"/>
        <v>146</v>
      </c>
      <c r="P11" s="72">
        <f t="shared" si="3"/>
        <v>153</v>
      </c>
      <c r="Q11" s="76">
        <f t="shared" si="4"/>
        <v>4.7945205479452024E-2</v>
      </c>
    </row>
    <row r="12" spans="1:17" s="20" customFormat="1" ht="12" customHeight="1" x14ac:dyDescent="0.2">
      <c r="A12" s="54" t="s">
        <v>0</v>
      </c>
      <c r="B12" s="55">
        <f>SUM(B5:B11)</f>
        <v>403</v>
      </c>
      <c r="C12" s="56">
        <f t="shared" ref="C12:D12" si="5">SUM(C5:C11)</f>
        <v>378</v>
      </c>
      <c r="D12" s="56">
        <f t="shared" si="5"/>
        <v>404</v>
      </c>
      <c r="E12" s="57">
        <f>D12/C12-1</f>
        <v>6.8783068783068835E-2</v>
      </c>
      <c r="F12" s="55">
        <f>SUM(F5:F11)</f>
        <v>1515</v>
      </c>
      <c r="G12" s="56">
        <f t="shared" ref="G12:H12" si="6">SUM(G5:G11)</f>
        <v>1491</v>
      </c>
      <c r="H12" s="56">
        <f t="shared" si="6"/>
        <v>1538</v>
      </c>
      <c r="I12" s="57">
        <f>H12/G12-1</f>
        <v>3.1522468142186399E-2</v>
      </c>
      <c r="J12" s="55">
        <f>SUM(J5:J11)</f>
        <v>28876</v>
      </c>
      <c r="K12" s="56">
        <f t="shared" ref="K12:L12" si="7">SUM(K5:K11)</f>
        <v>24419</v>
      </c>
      <c r="L12" s="56">
        <f t="shared" si="7"/>
        <v>27049</v>
      </c>
      <c r="M12" s="57">
        <f>L12/K12-1</f>
        <v>0.10770301814161098</v>
      </c>
      <c r="N12" s="55">
        <f>SUM(N5:N11)</f>
        <v>30794</v>
      </c>
      <c r="O12" s="56">
        <f t="shared" ref="O12:P12" si="8">SUM(O5:O11)</f>
        <v>26288</v>
      </c>
      <c r="P12" s="56">
        <f t="shared" si="8"/>
        <v>28991</v>
      </c>
      <c r="Q12" s="64">
        <f>P12/O12-1</f>
        <v>0.10282258064516125</v>
      </c>
    </row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2" orientation="portrait" r:id="rId1"/>
  <ignoredErrors>
    <ignoredError sqref="B12:D12 O12:Q12" formulaRange="1"/>
    <ignoredError sqref="E12:N12" formula="1" formulaRange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23F3-A20D-4107-8156-14A750E636E2}">
  <dimension ref="A1:W33"/>
  <sheetViews>
    <sheetView showGridLines="0" zoomScale="130" zoomScaleNormal="130" workbookViewId="0">
      <selection activeCell="I1" sqref="I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23" ht="19.95" customHeight="1" x14ac:dyDescent="0.3">
      <c r="A1" s="24" t="s">
        <v>219</v>
      </c>
      <c r="B1" s="13"/>
      <c r="C1" s="13"/>
      <c r="D1" s="13"/>
      <c r="E1" s="13"/>
      <c r="F1" s="13"/>
      <c r="G1" s="17"/>
    </row>
    <row r="2" spans="1:23" s="20" customFormat="1" ht="25.2" customHeight="1" thickBot="1" x14ac:dyDescent="0.25"/>
    <row r="3" spans="1:23" s="20" customFormat="1" ht="13.95" customHeight="1" thickBot="1" x14ac:dyDescent="0.25">
      <c r="A3" s="175" t="s">
        <v>237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167</v>
      </c>
      <c r="O3" s="176"/>
      <c r="P3" s="176"/>
      <c r="Q3" s="176"/>
      <c r="R3" s="178" t="s">
        <v>174</v>
      </c>
      <c r="S3" s="176"/>
      <c r="T3" s="177"/>
      <c r="U3" s="178" t="s">
        <v>175</v>
      </c>
      <c r="V3" s="176"/>
      <c r="W3" s="176"/>
    </row>
    <row r="4" spans="1:23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40" t="s">
        <v>330</v>
      </c>
      <c r="R4" s="39">
        <v>2019</v>
      </c>
      <c r="S4" s="39">
        <v>2021</v>
      </c>
      <c r="T4" s="43">
        <v>2022</v>
      </c>
      <c r="U4" s="39">
        <v>2019</v>
      </c>
      <c r="V4" s="39">
        <v>2021</v>
      </c>
      <c r="W4" s="39">
        <v>2022</v>
      </c>
    </row>
    <row r="5" spans="1:23" s="20" customFormat="1" ht="12" customHeight="1" x14ac:dyDescent="0.2">
      <c r="A5" s="50" t="s">
        <v>79</v>
      </c>
      <c r="B5" s="107">
        <v>191</v>
      </c>
      <c r="C5" s="107">
        <v>174</v>
      </c>
      <c r="D5" s="107">
        <v>177</v>
      </c>
      <c r="E5" s="46">
        <f t="shared" ref="E5:E13" si="0">D5/C5-1</f>
        <v>1.7241379310344751E-2</v>
      </c>
      <c r="F5" s="107">
        <v>624</v>
      </c>
      <c r="G5" s="107">
        <v>610</v>
      </c>
      <c r="H5" s="107">
        <v>657</v>
      </c>
      <c r="I5" s="46">
        <f>H5/G5-1</f>
        <v>7.7049180327868783E-2</v>
      </c>
      <c r="J5" s="45">
        <v>17396</v>
      </c>
      <c r="K5" s="45">
        <v>13504</v>
      </c>
      <c r="L5" s="45">
        <v>15036</v>
      </c>
      <c r="M5" s="46">
        <f>L5/K5-1</f>
        <v>0.11344786729857814</v>
      </c>
      <c r="N5" s="62">
        <f t="shared" ref="N5:N14" si="1">B5+F5+J5</f>
        <v>18211</v>
      </c>
      <c r="O5" s="45">
        <f t="shared" ref="O5:O14" si="2">C5+G5+K5</f>
        <v>14288</v>
      </c>
      <c r="P5" s="45">
        <f t="shared" ref="P5:P14" si="3">D5+H5+L5</f>
        <v>15870</v>
      </c>
      <c r="Q5" s="46">
        <f>P5/O5-1</f>
        <v>0.11072228443449039</v>
      </c>
      <c r="R5" s="47">
        <f>(B5/(N5/100))</f>
        <v>1.048816649277909</v>
      </c>
      <c r="S5" s="48">
        <f>(C5/(O5/100))</f>
        <v>1.2178051511758119</v>
      </c>
      <c r="T5" s="49">
        <f>(D5/(P5/100))</f>
        <v>1.1153119092627599</v>
      </c>
      <c r="U5" s="47">
        <f>(F5/(N5/100))</f>
        <v>3.4265004667508645</v>
      </c>
      <c r="V5" s="48">
        <f t="shared" ref="V5:W15" si="4">(G5/(O5/100))</f>
        <v>4.2693169092945134</v>
      </c>
      <c r="W5" s="48">
        <f t="shared" si="4"/>
        <v>4.1398865784499055</v>
      </c>
    </row>
    <row r="6" spans="1:23" s="20" customFormat="1" ht="12" customHeight="1" x14ac:dyDescent="0.2">
      <c r="A6" s="50" t="s">
        <v>80</v>
      </c>
      <c r="B6" s="107">
        <v>7</v>
      </c>
      <c r="C6" s="107">
        <v>6</v>
      </c>
      <c r="D6" s="107">
        <v>14</v>
      </c>
      <c r="E6" s="46">
        <f t="shared" si="0"/>
        <v>1.3333333333333335</v>
      </c>
      <c r="F6" s="107">
        <v>29</v>
      </c>
      <c r="G6" s="107">
        <v>22</v>
      </c>
      <c r="H6" s="107">
        <v>17</v>
      </c>
      <c r="I6" s="46">
        <f t="shared" ref="I6:I14" si="5">H6/G6-1</f>
        <v>-0.22727272727272729</v>
      </c>
      <c r="J6" s="107">
        <v>273</v>
      </c>
      <c r="K6" s="107">
        <v>247</v>
      </c>
      <c r="L6" s="107">
        <v>263</v>
      </c>
      <c r="M6" s="46">
        <f t="shared" ref="M6:M14" si="6">L6/K6-1</f>
        <v>6.4777327935222617E-2</v>
      </c>
      <c r="N6" s="62">
        <f t="shared" si="1"/>
        <v>309</v>
      </c>
      <c r="O6" s="45">
        <f t="shared" si="2"/>
        <v>275</v>
      </c>
      <c r="P6" s="45">
        <f t="shared" si="3"/>
        <v>294</v>
      </c>
      <c r="Q6" s="46">
        <f t="shared" ref="Q6:Q14" si="7">P6/O6-1</f>
        <v>6.9090909090909092E-2</v>
      </c>
      <c r="R6" s="51">
        <f t="shared" ref="R6:T15" si="8">(B6/(N6/100))</f>
        <v>2.2653721682847898</v>
      </c>
      <c r="S6" s="52">
        <f t="shared" si="8"/>
        <v>2.1818181818181817</v>
      </c>
      <c r="T6" s="53">
        <f t="shared" si="8"/>
        <v>4.7619047619047619</v>
      </c>
      <c r="U6" s="51">
        <f t="shared" ref="U6:U15" si="9">(F6/(N6/100))</f>
        <v>9.3851132686084142</v>
      </c>
      <c r="V6" s="52">
        <f t="shared" si="4"/>
        <v>8</v>
      </c>
      <c r="W6" s="52">
        <f t="shared" si="4"/>
        <v>5.7823129251700678</v>
      </c>
    </row>
    <row r="7" spans="1:23" s="20" customFormat="1" ht="12" customHeight="1" x14ac:dyDescent="0.2">
      <c r="A7" s="50" t="s">
        <v>94</v>
      </c>
      <c r="B7" s="107">
        <v>34</v>
      </c>
      <c r="C7" s="107">
        <v>29</v>
      </c>
      <c r="D7" s="107">
        <v>33</v>
      </c>
      <c r="E7" s="46">
        <f t="shared" si="0"/>
        <v>0.13793103448275867</v>
      </c>
      <c r="F7" s="107">
        <v>153</v>
      </c>
      <c r="G7" s="107">
        <v>123</v>
      </c>
      <c r="H7" s="107">
        <v>127</v>
      </c>
      <c r="I7" s="46">
        <f t="shared" si="5"/>
        <v>3.2520325203251987E-2</v>
      </c>
      <c r="J7" s="45">
        <v>2198</v>
      </c>
      <c r="K7" s="45">
        <v>1731</v>
      </c>
      <c r="L7" s="45">
        <v>1671</v>
      </c>
      <c r="M7" s="46">
        <f t="shared" si="6"/>
        <v>-3.4662045060658619E-2</v>
      </c>
      <c r="N7" s="62">
        <f t="shared" si="1"/>
        <v>2385</v>
      </c>
      <c r="O7" s="45">
        <f t="shared" si="2"/>
        <v>1883</v>
      </c>
      <c r="P7" s="45">
        <f t="shared" si="3"/>
        <v>1831</v>
      </c>
      <c r="Q7" s="46">
        <f t="shared" si="7"/>
        <v>-2.7615507169410525E-2</v>
      </c>
      <c r="R7" s="51">
        <f t="shared" si="8"/>
        <v>1.4255765199161425</v>
      </c>
      <c r="S7" s="52">
        <f t="shared" si="8"/>
        <v>1.540095592140202</v>
      </c>
      <c r="T7" s="53">
        <f t="shared" si="8"/>
        <v>1.8022938285090115</v>
      </c>
      <c r="U7" s="51">
        <f t="shared" si="9"/>
        <v>6.415094339622641</v>
      </c>
      <c r="V7" s="52">
        <f t="shared" si="4"/>
        <v>6.5321295804567185</v>
      </c>
      <c r="W7" s="52">
        <f t="shared" si="4"/>
        <v>6.9361004915346811</v>
      </c>
    </row>
    <row r="8" spans="1:23" s="20" customFormat="1" ht="18" customHeight="1" x14ac:dyDescent="0.2">
      <c r="A8" s="50" t="s">
        <v>81</v>
      </c>
      <c r="B8" s="107">
        <v>34</v>
      </c>
      <c r="C8" s="107">
        <v>25</v>
      </c>
      <c r="D8" s="107">
        <v>35</v>
      </c>
      <c r="E8" s="46">
        <f t="shared" si="0"/>
        <v>0.39999999999999991</v>
      </c>
      <c r="F8" s="107">
        <v>206</v>
      </c>
      <c r="G8" s="107">
        <v>231</v>
      </c>
      <c r="H8" s="107">
        <v>217</v>
      </c>
      <c r="I8" s="46">
        <f t="shared" si="5"/>
        <v>-6.0606060606060552E-2</v>
      </c>
      <c r="J8" s="45">
        <v>3989</v>
      </c>
      <c r="K8" s="45">
        <v>3796</v>
      </c>
      <c r="L8" s="45">
        <v>4385</v>
      </c>
      <c r="M8" s="46">
        <f t="shared" si="6"/>
        <v>0.15516332982086412</v>
      </c>
      <c r="N8" s="62">
        <f t="shared" si="1"/>
        <v>4229</v>
      </c>
      <c r="O8" s="45">
        <f t="shared" si="2"/>
        <v>4052</v>
      </c>
      <c r="P8" s="45">
        <f t="shared" si="3"/>
        <v>4637</v>
      </c>
      <c r="Q8" s="46">
        <f t="shared" si="7"/>
        <v>0.14437314906219156</v>
      </c>
      <c r="R8" s="51">
        <f t="shared" si="8"/>
        <v>0.80397257034759995</v>
      </c>
      <c r="S8" s="52">
        <f t="shared" si="8"/>
        <v>0.61697926949654491</v>
      </c>
      <c r="T8" s="53">
        <f t="shared" si="8"/>
        <v>0.75479836100927333</v>
      </c>
      <c r="U8" s="51">
        <f t="shared" si="9"/>
        <v>4.8711279262236937</v>
      </c>
      <c r="V8" s="52">
        <f t="shared" si="4"/>
        <v>5.7008884501480743</v>
      </c>
      <c r="W8" s="52">
        <f t="shared" si="4"/>
        <v>4.6797498382574947</v>
      </c>
    </row>
    <row r="9" spans="1:23" s="20" customFormat="1" ht="19.5" customHeight="1" x14ac:dyDescent="0.2">
      <c r="A9" s="50" t="s">
        <v>82</v>
      </c>
      <c r="B9" s="107">
        <v>84</v>
      </c>
      <c r="C9" s="107">
        <v>81</v>
      </c>
      <c r="D9" s="107">
        <v>99</v>
      </c>
      <c r="E9" s="46">
        <f t="shared" si="0"/>
        <v>0.22222222222222232</v>
      </c>
      <c r="F9" s="107">
        <v>319</v>
      </c>
      <c r="G9" s="107">
        <v>312</v>
      </c>
      <c r="H9" s="107">
        <v>322</v>
      </c>
      <c r="I9" s="46">
        <f t="shared" si="5"/>
        <v>3.2051282051282159E-2</v>
      </c>
      <c r="J9" s="45">
        <v>2511</v>
      </c>
      <c r="K9" s="45">
        <v>2316</v>
      </c>
      <c r="L9" s="45">
        <v>2680</v>
      </c>
      <c r="M9" s="46">
        <f t="shared" si="6"/>
        <v>0.15716753022452501</v>
      </c>
      <c r="N9" s="62">
        <f t="shared" si="1"/>
        <v>2914</v>
      </c>
      <c r="O9" s="45">
        <f t="shared" si="2"/>
        <v>2709</v>
      </c>
      <c r="P9" s="45">
        <f t="shared" si="3"/>
        <v>3101</v>
      </c>
      <c r="Q9" s="46">
        <f t="shared" si="7"/>
        <v>0.14470284237726094</v>
      </c>
      <c r="R9" s="51">
        <f t="shared" si="8"/>
        <v>2.8826355525051475</v>
      </c>
      <c r="S9" s="52">
        <f t="shared" si="8"/>
        <v>2.9900332225913622</v>
      </c>
      <c r="T9" s="53">
        <f t="shared" si="8"/>
        <v>3.1925185424056752</v>
      </c>
      <c r="U9" s="51">
        <f t="shared" si="9"/>
        <v>10.947151681537406</v>
      </c>
      <c r="V9" s="52">
        <f t="shared" si="4"/>
        <v>11.517165005537098</v>
      </c>
      <c r="W9" s="52">
        <f t="shared" si="4"/>
        <v>10.383747178329571</v>
      </c>
    </row>
    <row r="10" spans="1:23" s="20" customFormat="1" ht="12" customHeight="1" x14ac:dyDescent="0.2">
      <c r="A10" s="50" t="s">
        <v>83</v>
      </c>
      <c r="B10" s="107">
        <v>27</v>
      </c>
      <c r="C10" s="107">
        <v>26</v>
      </c>
      <c r="D10" s="107">
        <v>23</v>
      </c>
      <c r="E10" s="46">
        <f t="shared" si="0"/>
        <v>-0.11538461538461542</v>
      </c>
      <c r="F10" s="107">
        <v>97</v>
      </c>
      <c r="G10" s="107">
        <v>120</v>
      </c>
      <c r="H10" s="107">
        <v>103</v>
      </c>
      <c r="I10" s="46">
        <f t="shared" si="5"/>
        <v>-0.14166666666666672</v>
      </c>
      <c r="J10" s="45">
        <v>1644</v>
      </c>
      <c r="K10" s="45">
        <v>1829</v>
      </c>
      <c r="L10" s="45">
        <v>1597</v>
      </c>
      <c r="M10" s="46">
        <f t="shared" si="6"/>
        <v>-0.12684527063969386</v>
      </c>
      <c r="N10" s="62">
        <f t="shared" si="1"/>
        <v>1768</v>
      </c>
      <c r="O10" s="45">
        <f t="shared" si="2"/>
        <v>1975</v>
      </c>
      <c r="P10" s="45">
        <f t="shared" si="3"/>
        <v>1723</v>
      </c>
      <c r="Q10" s="46">
        <f t="shared" si="7"/>
        <v>-0.1275949367088608</v>
      </c>
      <c r="R10" s="51">
        <f t="shared" si="8"/>
        <v>1.5271493212669685</v>
      </c>
      <c r="S10" s="52">
        <f t="shared" si="8"/>
        <v>1.3164556962025316</v>
      </c>
      <c r="T10" s="53">
        <f t="shared" si="8"/>
        <v>1.3348810214741729</v>
      </c>
      <c r="U10" s="51">
        <f t="shared" si="9"/>
        <v>5.4864253393665159</v>
      </c>
      <c r="V10" s="52">
        <f t="shared" si="4"/>
        <v>6.075949367088608</v>
      </c>
      <c r="W10" s="52">
        <f t="shared" si="4"/>
        <v>5.9779454439930353</v>
      </c>
    </row>
    <row r="11" spans="1:23" s="20" customFormat="1" ht="12" customHeight="1" x14ac:dyDescent="0.2">
      <c r="A11" s="50" t="s">
        <v>84</v>
      </c>
      <c r="B11" s="107">
        <v>11</v>
      </c>
      <c r="C11" s="107">
        <v>11</v>
      </c>
      <c r="D11" s="107">
        <v>3</v>
      </c>
      <c r="E11" s="46">
        <f t="shared" si="0"/>
        <v>-0.72727272727272729</v>
      </c>
      <c r="F11" s="107">
        <v>36</v>
      </c>
      <c r="G11" s="107">
        <v>24</v>
      </c>
      <c r="H11" s="107">
        <v>29</v>
      </c>
      <c r="I11" s="46">
        <f t="shared" si="5"/>
        <v>0.20833333333333326</v>
      </c>
      <c r="J11" s="107">
        <v>246</v>
      </c>
      <c r="K11" s="107">
        <v>185</v>
      </c>
      <c r="L11" s="107">
        <v>214</v>
      </c>
      <c r="M11" s="46">
        <f t="shared" si="6"/>
        <v>0.15675675675675671</v>
      </c>
      <c r="N11" s="62">
        <f t="shared" si="1"/>
        <v>293</v>
      </c>
      <c r="O11" s="45">
        <f t="shared" si="2"/>
        <v>220</v>
      </c>
      <c r="P11" s="45">
        <f t="shared" si="3"/>
        <v>246</v>
      </c>
      <c r="Q11" s="46">
        <f t="shared" si="7"/>
        <v>0.11818181818181817</v>
      </c>
      <c r="R11" s="51">
        <f t="shared" si="8"/>
        <v>3.7542662116040955</v>
      </c>
      <c r="S11" s="52">
        <f t="shared" si="8"/>
        <v>5</v>
      </c>
      <c r="T11" s="53">
        <f t="shared" si="8"/>
        <v>1.2195121951219512</v>
      </c>
      <c r="U11" s="51">
        <f t="shared" si="9"/>
        <v>12.286689419795222</v>
      </c>
      <c r="V11" s="52">
        <f t="shared" si="4"/>
        <v>10.909090909090908</v>
      </c>
      <c r="W11" s="52">
        <f t="shared" si="4"/>
        <v>11.788617886178862</v>
      </c>
    </row>
    <row r="12" spans="1:23" s="20" customFormat="1" ht="12" customHeight="1" x14ac:dyDescent="0.2">
      <c r="A12" s="50" t="s">
        <v>85</v>
      </c>
      <c r="B12" s="107">
        <v>0</v>
      </c>
      <c r="C12" s="107">
        <v>0</v>
      </c>
      <c r="D12" s="107">
        <v>1</v>
      </c>
      <c r="E12" s="46" t="s">
        <v>62</v>
      </c>
      <c r="F12" s="107">
        <v>1</v>
      </c>
      <c r="G12" s="107">
        <v>2</v>
      </c>
      <c r="H12" s="107">
        <v>2</v>
      </c>
      <c r="I12" s="46">
        <f t="shared" si="5"/>
        <v>0</v>
      </c>
      <c r="J12" s="107">
        <v>23</v>
      </c>
      <c r="K12" s="107">
        <v>16</v>
      </c>
      <c r="L12" s="107">
        <v>21</v>
      </c>
      <c r="M12" s="46">
        <f t="shared" si="6"/>
        <v>0.3125</v>
      </c>
      <c r="N12" s="62">
        <f t="shared" si="1"/>
        <v>24</v>
      </c>
      <c r="O12" s="45">
        <f t="shared" si="2"/>
        <v>18</v>
      </c>
      <c r="P12" s="45">
        <f t="shared" si="3"/>
        <v>24</v>
      </c>
      <c r="Q12" s="46">
        <f t="shared" si="7"/>
        <v>0.33333333333333326</v>
      </c>
      <c r="R12" s="51">
        <f t="shared" si="8"/>
        <v>0</v>
      </c>
      <c r="S12" s="52">
        <f t="shared" si="8"/>
        <v>0</v>
      </c>
      <c r="T12" s="53">
        <f t="shared" si="8"/>
        <v>4.166666666666667</v>
      </c>
      <c r="U12" s="51">
        <f t="shared" si="9"/>
        <v>4.166666666666667</v>
      </c>
      <c r="V12" s="52">
        <f t="shared" si="4"/>
        <v>11.111111111111111</v>
      </c>
      <c r="W12" s="52">
        <f t="shared" si="4"/>
        <v>8.3333333333333339</v>
      </c>
    </row>
    <row r="13" spans="1:23" s="20" customFormat="1" ht="12" customHeight="1" x14ac:dyDescent="0.2">
      <c r="A13" s="50" t="s">
        <v>86</v>
      </c>
      <c r="B13" s="107">
        <v>14</v>
      </c>
      <c r="C13" s="107">
        <v>17</v>
      </c>
      <c r="D13" s="107">
        <v>10</v>
      </c>
      <c r="E13" s="46">
        <f t="shared" si="0"/>
        <v>-0.41176470588235292</v>
      </c>
      <c r="F13" s="107">
        <v>22</v>
      </c>
      <c r="G13" s="107">
        <v>20</v>
      </c>
      <c r="H13" s="107">
        <v>21</v>
      </c>
      <c r="I13" s="46">
        <f t="shared" si="5"/>
        <v>5.0000000000000044E-2</v>
      </c>
      <c r="J13" s="107">
        <v>81</v>
      </c>
      <c r="K13" s="107">
        <v>86</v>
      </c>
      <c r="L13" s="107">
        <v>71</v>
      </c>
      <c r="M13" s="46">
        <f t="shared" si="6"/>
        <v>-0.17441860465116277</v>
      </c>
      <c r="N13" s="62">
        <f t="shared" si="1"/>
        <v>117</v>
      </c>
      <c r="O13" s="45">
        <f t="shared" si="2"/>
        <v>123</v>
      </c>
      <c r="P13" s="45">
        <f t="shared" si="3"/>
        <v>102</v>
      </c>
      <c r="Q13" s="46">
        <f t="shared" si="7"/>
        <v>-0.17073170731707321</v>
      </c>
      <c r="R13" s="51">
        <f t="shared" si="8"/>
        <v>11.965811965811966</v>
      </c>
      <c r="S13" s="52">
        <f t="shared" si="8"/>
        <v>13.821138211382115</v>
      </c>
      <c r="T13" s="53">
        <f t="shared" si="8"/>
        <v>9.8039215686274517</v>
      </c>
      <c r="U13" s="51">
        <f t="shared" si="9"/>
        <v>18.803418803418804</v>
      </c>
      <c r="V13" s="52">
        <f t="shared" si="4"/>
        <v>16.260162601626018</v>
      </c>
      <c r="W13" s="52">
        <f t="shared" si="4"/>
        <v>20.588235294117645</v>
      </c>
    </row>
    <row r="14" spans="1:23" s="20" customFormat="1" ht="12" customHeight="1" x14ac:dyDescent="0.2">
      <c r="A14" s="50" t="s">
        <v>88</v>
      </c>
      <c r="B14" s="107">
        <v>1</v>
      </c>
      <c r="C14" s="107">
        <v>9</v>
      </c>
      <c r="D14" s="107">
        <v>9</v>
      </c>
      <c r="E14" s="46">
        <v>1</v>
      </c>
      <c r="F14" s="107">
        <v>28</v>
      </c>
      <c r="G14" s="107">
        <v>27</v>
      </c>
      <c r="H14" s="107">
        <v>43</v>
      </c>
      <c r="I14" s="46">
        <f t="shared" si="5"/>
        <v>0.59259259259259256</v>
      </c>
      <c r="J14" s="107">
        <v>515</v>
      </c>
      <c r="K14" s="107">
        <v>709</v>
      </c>
      <c r="L14" s="45">
        <v>1111</v>
      </c>
      <c r="M14" s="46">
        <f t="shared" si="6"/>
        <v>0.56699576868829338</v>
      </c>
      <c r="N14" s="62">
        <f t="shared" si="1"/>
        <v>544</v>
      </c>
      <c r="O14" s="45">
        <f t="shared" si="2"/>
        <v>745</v>
      </c>
      <c r="P14" s="45">
        <f t="shared" si="3"/>
        <v>1163</v>
      </c>
      <c r="Q14" s="46">
        <f t="shared" si="7"/>
        <v>0.56107382550335561</v>
      </c>
      <c r="R14" s="51">
        <f t="shared" si="8"/>
        <v>0.18382352941176469</v>
      </c>
      <c r="S14" s="52">
        <f t="shared" si="8"/>
        <v>1.2080536912751678</v>
      </c>
      <c r="T14" s="53">
        <f t="shared" si="8"/>
        <v>0.7738607050730868</v>
      </c>
      <c r="U14" s="51">
        <f t="shared" si="9"/>
        <v>5.1470588235294112</v>
      </c>
      <c r="V14" s="52">
        <f t="shared" si="4"/>
        <v>3.6241610738255035</v>
      </c>
      <c r="W14" s="52">
        <f t="shared" si="4"/>
        <v>3.6973344797936369</v>
      </c>
    </row>
    <row r="15" spans="1:23" s="20" customFormat="1" ht="12" customHeight="1" x14ac:dyDescent="0.2">
      <c r="A15" s="54" t="s">
        <v>0</v>
      </c>
      <c r="B15" s="55">
        <f>SUM(B5:B14)</f>
        <v>403</v>
      </c>
      <c r="C15" s="56">
        <f>SUM(C5:C14)</f>
        <v>378</v>
      </c>
      <c r="D15" s="56">
        <f>SUM(D5:D14)</f>
        <v>404</v>
      </c>
      <c r="E15" s="57">
        <f>D15/C15-1</f>
        <v>6.8783068783068835E-2</v>
      </c>
      <c r="F15" s="55">
        <f>SUM(F5:F14)</f>
        <v>1515</v>
      </c>
      <c r="G15" s="56">
        <f>SUM(G5:G14)</f>
        <v>1491</v>
      </c>
      <c r="H15" s="56">
        <f>SUM(H5:H14)</f>
        <v>1538</v>
      </c>
      <c r="I15" s="57">
        <f>H15/G15-1</f>
        <v>3.1522468142186399E-2</v>
      </c>
      <c r="J15" s="55">
        <f>SUM(J5:J14)</f>
        <v>28876</v>
      </c>
      <c r="K15" s="56">
        <f>SUM(K5:K14)</f>
        <v>24419</v>
      </c>
      <c r="L15" s="56">
        <f>SUM(L5:L14)</f>
        <v>27049</v>
      </c>
      <c r="M15" s="57">
        <f>L15/K15-1</f>
        <v>0.10770301814161098</v>
      </c>
      <c r="N15" s="55">
        <f>SUM(N5:N14)</f>
        <v>30794</v>
      </c>
      <c r="O15" s="56">
        <f>SUM(O5:O14)</f>
        <v>26288</v>
      </c>
      <c r="P15" s="56">
        <f>SUM(P5:P14)</f>
        <v>28991</v>
      </c>
      <c r="Q15" s="64">
        <f>P15/O15-1</f>
        <v>0.10282258064516125</v>
      </c>
      <c r="R15" s="66">
        <f t="shared" si="8"/>
        <v>1.308696499318049</v>
      </c>
      <c r="S15" s="67">
        <f t="shared" si="8"/>
        <v>1.4379184418746196</v>
      </c>
      <c r="T15" s="68">
        <f t="shared" si="8"/>
        <v>1.3935359249422232</v>
      </c>
      <c r="U15" s="66">
        <f t="shared" si="9"/>
        <v>4.9197895693966354</v>
      </c>
      <c r="V15" s="67">
        <f t="shared" si="4"/>
        <v>5.6717894096165553</v>
      </c>
      <c r="W15" s="67">
        <f t="shared" si="4"/>
        <v>5.3050946845572762</v>
      </c>
    </row>
    <row r="16" spans="1:23" s="20" customFormat="1" ht="12" customHeight="1" x14ac:dyDescent="0.2">
      <c r="A16" s="80" t="s">
        <v>87</v>
      </c>
    </row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sortState xmlns:xlrd2="http://schemas.microsoft.com/office/spreadsheetml/2017/richdata2" ref="V2">
    <sortCondition ref="V2"/>
  </sortState>
  <mergeCells count="7">
    <mergeCell ref="R3:T3"/>
    <mergeCell ref="U3:W3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70" orientation="portrait" r:id="rId1"/>
  <ignoredErrors>
    <ignoredError sqref="B15:D15 N15:X15" formulaRange="1"/>
    <ignoredError sqref="E15:M15" formula="1" formulaRange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859C3-8BCC-4C7B-9E40-3969B8390253}">
  <dimension ref="A1:Q33"/>
  <sheetViews>
    <sheetView showGridLines="0" zoomScale="130" zoomScaleNormal="130" workbookViewId="0">
      <selection activeCell="G1" sqref="G1"/>
    </sheetView>
  </sheetViews>
  <sheetFormatPr defaultRowHeight="14.4" x14ac:dyDescent="0.3"/>
  <cols>
    <col min="1" max="1" width="29.109375" customWidth="1"/>
    <col min="2" max="24" width="5.6640625" customWidth="1"/>
  </cols>
  <sheetData>
    <row r="1" spans="1:17" ht="19.95" customHeight="1" x14ac:dyDescent="0.3">
      <c r="A1" s="24" t="s">
        <v>220</v>
      </c>
      <c r="B1" s="12"/>
      <c r="C1" s="12"/>
      <c r="D1" s="12"/>
      <c r="E1" s="12"/>
      <c r="F1" s="12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176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167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185</v>
      </c>
      <c r="B5" s="107">
        <v>2</v>
      </c>
      <c r="C5" s="107">
        <v>4</v>
      </c>
      <c r="D5" s="107">
        <v>7</v>
      </c>
      <c r="E5" s="46">
        <f t="shared" ref="E5:E21" si="0">D5/C5-1</f>
        <v>0.75</v>
      </c>
      <c r="F5" s="107">
        <v>13</v>
      </c>
      <c r="G5" s="107">
        <v>18</v>
      </c>
      <c r="H5" s="107">
        <v>18</v>
      </c>
      <c r="I5" s="46">
        <f t="shared" ref="I5:I22" si="1">H5/G5-1</f>
        <v>0</v>
      </c>
      <c r="J5" s="107">
        <v>207</v>
      </c>
      <c r="K5" s="107">
        <v>188</v>
      </c>
      <c r="L5" s="107">
        <v>214</v>
      </c>
      <c r="M5" s="46">
        <f t="shared" ref="M5:M22" si="2">L5/K5-1</f>
        <v>0.13829787234042556</v>
      </c>
      <c r="N5" s="62">
        <f t="shared" ref="N5:N22" si="3">B5+F5+J5</f>
        <v>222</v>
      </c>
      <c r="O5" s="45">
        <f t="shared" ref="O5:O22" si="4">C5+G5+K5</f>
        <v>210</v>
      </c>
      <c r="P5" s="45">
        <f t="shared" ref="P5:P22" si="5">D5+H5+L5</f>
        <v>239</v>
      </c>
      <c r="Q5" s="63">
        <f t="shared" ref="Q5:Q22" si="6">P5/O5-1</f>
        <v>0.13809523809523805</v>
      </c>
    </row>
    <row r="6" spans="1:17" s="20" customFormat="1" ht="12" customHeight="1" x14ac:dyDescent="0.2">
      <c r="A6" s="50" t="s">
        <v>191</v>
      </c>
      <c r="B6" s="107">
        <v>4</v>
      </c>
      <c r="C6" s="107">
        <v>7</v>
      </c>
      <c r="D6" s="107">
        <v>10</v>
      </c>
      <c r="E6" s="46">
        <f t="shared" si="0"/>
        <v>0.4285714285714286</v>
      </c>
      <c r="F6" s="107">
        <v>19</v>
      </c>
      <c r="G6" s="107">
        <v>17</v>
      </c>
      <c r="H6" s="107">
        <v>19</v>
      </c>
      <c r="I6" s="46">
        <f t="shared" si="1"/>
        <v>0.11764705882352944</v>
      </c>
      <c r="J6" s="107">
        <v>113</v>
      </c>
      <c r="K6" s="107">
        <v>118</v>
      </c>
      <c r="L6" s="107">
        <v>150</v>
      </c>
      <c r="M6" s="46">
        <f t="shared" si="2"/>
        <v>0.27118644067796605</v>
      </c>
      <c r="N6" s="62">
        <f t="shared" si="3"/>
        <v>136</v>
      </c>
      <c r="O6" s="45">
        <f t="shared" si="4"/>
        <v>142</v>
      </c>
      <c r="P6" s="45">
        <f t="shared" si="5"/>
        <v>179</v>
      </c>
      <c r="Q6" s="63">
        <f t="shared" si="6"/>
        <v>0.26056338028169024</v>
      </c>
    </row>
    <row r="7" spans="1:17" s="20" customFormat="1" ht="12" customHeight="1" x14ac:dyDescent="0.2">
      <c r="A7" s="50" t="s">
        <v>184</v>
      </c>
      <c r="B7" s="107">
        <v>10</v>
      </c>
      <c r="C7" s="107">
        <v>13</v>
      </c>
      <c r="D7" s="107">
        <v>5</v>
      </c>
      <c r="E7" s="46">
        <f t="shared" si="0"/>
        <v>-0.61538461538461542</v>
      </c>
      <c r="F7" s="107">
        <v>34</v>
      </c>
      <c r="G7" s="107">
        <v>28</v>
      </c>
      <c r="H7" s="107">
        <v>31</v>
      </c>
      <c r="I7" s="46">
        <f t="shared" si="1"/>
        <v>0.10714285714285721</v>
      </c>
      <c r="J7" s="107">
        <v>360</v>
      </c>
      <c r="K7" s="107">
        <v>314</v>
      </c>
      <c r="L7" s="107">
        <v>328</v>
      </c>
      <c r="M7" s="46">
        <f t="shared" si="2"/>
        <v>4.4585987261146487E-2</v>
      </c>
      <c r="N7" s="62">
        <f t="shared" si="3"/>
        <v>404</v>
      </c>
      <c r="O7" s="45">
        <f t="shared" si="4"/>
        <v>355</v>
      </c>
      <c r="P7" s="45">
        <f t="shared" si="5"/>
        <v>364</v>
      </c>
      <c r="Q7" s="63">
        <f t="shared" si="6"/>
        <v>2.5352112676056304E-2</v>
      </c>
    </row>
    <row r="8" spans="1:17" s="20" customFormat="1" ht="12" customHeight="1" x14ac:dyDescent="0.2">
      <c r="A8" s="50" t="s">
        <v>177</v>
      </c>
      <c r="B8" s="107">
        <v>342</v>
      </c>
      <c r="C8" s="107">
        <v>306</v>
      </c>
      <c r="D8" s="107">
        <v>336</v>
      </c>
      <c r="E8" s="46">
        <f t="shared" si="0"/>
        <v>9.8039215686274606E-2</v>
      </c>
      <c r="F8" s="45">
        <v>1283</v>
      </c>
      <c r="G8" s="45">
        <v>1228</v>
      </c>
      <c r="H8" s="45">
        <v>1291</v>
      </c>
      <c r="I8" s="46">
        <f t="shared" si="1"/>
        <v>5.1302931596091117E-2</v>
      </c>
      <c r="J8" s="45">
        <v>24134</v>
      </c>
      <c r="K8" s="45">
        <v>20290</v>
      </c>
      <c r="L8" s="45">
        <v>22508</v>
      </c>
      <c r="M8" s="46">
        <f t="shared" si="2"/>
        <v>0.10931493346476095</v>
      </c>
      <c r="N8" s="62">
        <f t="shared" si="3"/>
        <v>25759</v>
      </c>
      <c r="O8" s="45">
        <f t="shared" si="4"/>
        <v>21824</v>
      </c>
      <c r="P8" s="45">
        <f t="shared" si="5"/>
        <v>24135</v>
      </c>
      <c r="Q8" s="63">
        <f t="shared" si="6"/>
        <v>0.10589259530791795</v>
      </c>
    </row>
    <row r="9" spans="1:17" s="20" customFormat="1" ht="12" customHeight="1" x14ac:dyDescent="0.2">
      <c r="A9" s="50" t="s">
        <v>180</v>
      </c>
      <c r="B9" s="107">
        <v>4</v>
      </c>
      <c r="C9" s="107">
        <v>2</v>
      </c>
      <c r="D9" s="107">
        <v>8</v>
      </c>
      <c r="E9" s="46">
        <f t="shared" si="0"/>
        <v>3</v>
      </c>
      <c r="F9" s="107">
        <v>22</v>
      </c>
      <c r="G9" s="107">
        <v>27</v>
      </c>
      <c r="H9" s="107">
        <v>30</v>
      </c>
      <c r="I9" s="46">
        <f t="shared" si="1"/>
        <v>0.11111111111111116</v>
      </c>
      <c r="J9" s="107">
        <v>445</v>
      </c>
      <c r="K9" s="107">
        <v>403</v>
      </c>
      <c r="L9" s="107">
        <v>491</v>
      </c>
      <c r="M9" s="46">
        <f t="shared" si="2"/>
        <v>0.21836228287841197</v>
      </c>
      <c r="N9" s="62">
        <f t="shared" si="3"/>
        <v>471</v>
      </c>
      <c r="O9" s="45">
        <f t="shared" si="4"/>
        <v>432</v>
      </c>
      <c r="P9" s="45">
        <f t="shared" si="5"/>
        <v>529</v>
      </c>
      <c r="Q9" s="63">
        <f t="shared" si="6"/>
        <v>0.22453703703703698</v>
      </c>
    </row>
    <row r="10" spans="1:17" s="20" customFormat="1" ht="12" customHeight="1" x14ac:dyDescent="0.2">
      <c r="A10" s="50" t="s">
        <v>190</v>
      </c>
      <c r="B10" s="107">
        <v>3</v>
      </c>
      <c r="C10" s="107">
        <v>0</v>
      </c>
      <c r="D10" s="107">
        <v>1</v>
      </c>
      <c r="E10" s="46" t="s">
        <v>62</v>
      </c>
      <c r="F10" s="107">
        <v>5</v>
      </c>
      <c r="G10" s="107">
        <v>4</v>
      </c>
      <c r="H10" s="107">
        <v>2</v>
      </c>
      <c r="I10" s="46">
        <f t="shared" si="1"/>
        <v>-0.5</v>
      </c>
      <c r="J10" s="107">
        <v>67</v>
      </c>
      <c r="K10" s="107">
        <v>57</v>
      </c>
      <c r="L10" s="107">
        <v>62</v>
      </c>
      <c r="M10" s="46">
        <f t="shared" si="2"/>
        <v>8.7719298245614086E-2</v>
      </c>
      <c r="N10" s="62">
        <f t="shared" si="3"/>
        <v>75</v>
      </c>
      <c r="O10" s="45">
        <f t="shared" si="4"/>
        <v>61</v>
      </c>
      <c r="P10" s="45">
        <f t="shared" si="5"/>
        <v>65</v>
      </c>
      <c r="Q10" s="63">
        <f t="shared" si="6"/>
        <v>6.5573770491803351E-2</v>
      </c>
    </row>
    <row r="11" spans="1:17" s="20" customFormat="1" ht="12" customHeight="1" x14ac:dyDescent="0.2">
      <c r="A11" s="50" t="s">
        <v>183</v>
      </c>
      <c r="B11" s="107">
        <v>1</v>
      </c>
      <c r="C11" s="107">
        <v>4</v>
      </c>
      <c r="D11" s="107">
        <v>1</v>
      </c>
      <c r="E11" s="46">
        <f t="shared" si="0"/>
        <v>-0.75</v>
      </c>
      <c r="F11" s="107">
        <v>2</v>
      </c>
      <c r="G11" s="107">
        <v>4</v>
      </c>
      <c r="H11" s="107">
        <v>7</v>
      </c>
      <c r="I11" s="46">
        <v>1</v>
      </c>
      <c r="J11" s="107">
        <v>93</v>
      </c>
      <c r="K11" s="107">
        <v>58</v>
      </c>
      <c r="L11" s="107">
        <v>68</v>
      </c>
      <c r="M11" s="46">
        <f t="shared" si="2"/>
        <v>0.17241379310344818</v>
      </c>
      <c r="N11" s="62">
        <f t="shared" si="3"/>
        <v>96</v>
      </c>
      <c r="O11" s="45">
        <f t="shared" si="4"/>
        <v>66</v>
      </c>
      <c r="P11" s="45">
        <f t="shared" si="5"/>
        <v>76</v>
      </c>
      <c r="Q11" s="63">
        <f t="shared" si="6"/>
        <v>0.1515151515151516</v>
      </c>
    </row>
    <row r="12" spans="1:17" s="20" customFormat="1" ht="12" customHeight="1" x14ac:dyDescent="0.2">
      <c r="A12" s="50" t="s">
        <v>182</v>
      </c>
      <c r="B12" s="107">
        <v>2</v>
      </c>
      <c r="C12" s="107">
        <v>5</v>
      </c>
      <c r="D12" s="107">
        <v>2</v>
      </c>
      <c r="E12" s="46">
        <f t="shared" si="0"/>
        <v>-0.6</v>
      </c>
      <c r="F12" s="107">
        <v>4</v>
      </c>
      <c r="G12" s="107">
        <v>10</v>
      </c>
      <c r="H12" s="107">
        <v>16</v>
      </c>
      <c r="I12" s="46">
        <f t="shared" si="1"/>
        <v>0.60000000000000009</v>
      </c>
      <c r="J12" s="107">
        <v>264</v>
      </c>
      <c r="K12" s="107">
        <v>231</v>
      </c>
      <c r="L12" s="107">
        <v>249</v>
      </c>
      <c r="M12" s="46">
        <f t="shared" si="2"/>
        <v>7.7922077922077948E-2</v>
      </c>
      <c r="N12" s="62">
        <f t="shared" si="3"/>
        <v>270</v>
      </c>
      <c r="O12" s="45">
        <f t="shared" si="4"/>
        <v>246</v>
      </c>
      <c r="P12" s="45">
        <f t="shared" si="5"/>
        <v>267</v>
      </c>
      <c r="Q12" s="63">
        <f t="shared" si="6"/>
        <v>8.5365853658536661E-2</v>
      </c>
    </row>
    <row r="13" spans="1:17" s="20" customFormat="1" ht="12" customHeight="1" x14ac:dyDescent="0.2">
      <c r="A13" s="50" t="s">
        <v>178</v>
      </c>
      <c r="B13" s="107">
        <v>8</v>
      </c>
      <c r="C13" s="107">
        <v>7</v>
      </c>
      <c r="D13" s="107">
        <v>3</v>
      </c>
      <c r="E13" s="46">
        <f t="shared" si="0"/>
        <v>-0.5714285714285714</v>
      </c>
      <c r="F13" s="107">
        <v>37</v>
      </c>
      <c r="G13" s="107">
        <v>43</v>
      </c>
      <c r="H13" s="107">
        <v>34</v>
      </c>
      <c r="I13" s="46">
        <f t="shared" si="1"/>
        <v>-0.20930232558139539</v>
      </c>
      <c r="J13" s="45">
        <v>1133</v>
      </c>
      <c r="K13" s="107">
        <v>967</v>
      </c>
      <c r="L13" s="107">
        <v>915</v>
      </c>
      <c r="M13" s="46">
        <f t="shared" si="2"/>
        <v>-5.3774560496380519E-2</v>
      </c>
      <c r="N13" s="62">
        <f t="shared" si="3"/>
        <v>1178</v>
      </c>
      <c r="O13" s="45">
        <f t="shared" si="4"/>
        <v>1017</v>
      </c>
      <c r="P13" s="45">
        <f t="shared" si="5"/>
        <v>952</v>
      </c>
      <c r="Q13" s="63">
        <f t="shared" si="6"/>
        <v>-6.3913470993117061E-2</v>
      </c>
    </row>
    <row r="14" spans="1:17" s="20" customFormat="1" ht="12" customHeight="1" x14ac:dyDescent="0.2">
      <c r="A14" s="50" t="s">
        <v>189</v>
      </c>
      <c r="B14" s="107">
        <v>0</v>
      </c>
      <c r="C14" s="107">
        <v>1</v>
      </c>
      <c r="D14" s="107">
        <v>0</v>
      </c>
      <c r="E14" s="46">
        <f t="shared" si="0"/>
        <v>-1</v>
      </c>
      <c r="F14" s="107">
        <v>4</v>
      </c>
      <c r="G14" s="107">
        <v>3</v>
      </c>
      <c r="H14" s="107">
        <v>1</v>
      </c>
      <c r="I14" s="46">
        <f t="shared" si="1"/>
        <v>-0.66666666666666674</v>
      </c>
      <c r="J14" s="107">
        <v>97</v>
      </c>
      <c r="K14" s="107">
        <v>87</v>
      </c>
      <c r="L14" s="107">
        <v>93</v>
      </c>
      <c r="M14" s="46">
        <f t="shared" si="2"/>
        <v>6.8965517241379226E-2</v>
      </c>
      <c r="N14" s="62">
        <f t="shared" si="3"/>
        <v>101</v>
      </c>
      <c r="O14" s="45">
        <f t="shared" si="4"/>
        <v>91</v>
      </c>
      <c r="P14" s="45">
        <f t="shared" si="5"/>
        <v>94</v>
      </c>
      <c r="Q14" s="63">
        <f t="shared" si="6"/>
        <v>3.2967032967033072E-2</v>
      </c>
    </row>
    <row r="15" spans="1:17" s="20" customFormat="1" ht="12" customHeight="1" x14ac:dyDescent="0.2">
      <c r="A15" s="50" t="s">
        <v>187</v>
      </c>
      <c r="B15" s="107">
        <v>3</v>
      </c>
      <c r="C15" s="107">
        <v>3</v>
      </c>
      <c r="D15" s="107">
        <v>3</v>
      </c>
      <c r="E15" s="46">
        <f t="shared" si="0"/>
        <v>0</v>
      </c>
      <c r="F15" s="107">
        <v>6</v>
      </c>
      <c r="G15" s="107">
        <v>13</v>
      </c>
      <c r="H15" s="107">
        <v>2</v>
      </c>
      <c r="I15" s="46">
        <f t="shared" si="1"/>
        <v>-0.84615384615384615</v>
      </c>
      <c r="J15" s="107">
        <v>101</v>
      </c>
      <c r="K15" s="107">
        <v>88</v>
      </c>
      <c r="L15" s="107">
        <v>88</v>
      </c>
      <c r="M15" s="46">
        <f t="shared" si="2"/>
        <v>0</v>
      </c>
      <c r="N15" s="62">
        <f t="shared" si="3"/>
        <v>110</v>
      </c>
      <c r="O15" s="45">
        <f t="shared" si="4"/>
        <v>104</v>
      </c>
      <c r="P15" s="45">
        <f t="shared" si="5"/>
        <v>93</v>
      </c>
      <c r="Q15" s="63">
        <f t="shared" si="6"/>
        <v>-0.10576923076923073</v>
      </c>
    </row>
    <row r="16" spans="1:17" s="20" customFormat="1" ht="12" customHeight="1" x14ac:dyDescent="0.2">
      <c r="A16" s="50" t="s">
        <v>179</v>
      </c>
      <c r="B16" s="107">
        <v>3</v>
      </c>
      <c r="C16" s="107">
        <v>6</v>
      </c>
      <c r="D16" s="107">
        <v>6</v>
      </c>
      <c r="E16" s="46">
        <f t="shared" si="0"/>
        <v>0</v>
      </c>
      <c r="F16" s="107">
        <v>12</v>
      </c>
      <c r="G16" s="107">
        <v>7</v>
      </c>
      <c r="H16" s="107">
        <v>14</v>
      </c>
      <c r="I16" s="46">
        <f t="shared" si="1"/>
        <v>1</v>
      </c>
      <c r="J16" s="107">
        <v>664</v>
      </c>
      <c r="K16" s="107">
        <v>525</v>
      </c>
      <c r="L16" s="107">
        <v>565</v>
      </c>
      <c r="M16" s="46">
        <f t="shared" si="2"/>
        <v>7.6190476190476142E-2</v>
      </c>
      <c r="N16" s="62">
        <f t="shared" si="3"/>
        <v>679</v>
      </c>
      <c r="O16" s="45">
        <f t="shared" si="4"/>
        <v>538</v>
      </c>
      <c r="P16" s="45">
        <f t="shared" si="5"/>
        <v>585</v>
      </c>
      <c r="Q16" s="63">
        <f t="shared" si="6"/>
        <v>8.7360594795538926E-2</v>
      </c>
    </row>
    <row r="17" spans="1:17" s="20" customFormat="1" ht="12" customHeight="1" x14ac:dyDescent="0.2">
      <c r="A17" s="50" t="s">
        <v>186</v>
      </c>
      <c r="B17" s="107">
        <v>1</v>
      </c>
      <c r="C17" s="107">
        <v>2</v>
      </c>
      <c r="D17" s="107">
        <v>1</v>
      </c>
      <c r="E17" s="46">
        <f t="shared" si="0"/>
        <v>-0.5</v>
      </c>
      <c r="F17" s="107">
        <v>4</v>
      </c>
      <c r="G17" s="107">
        <v>4</v>
      </c>
      <c r="H17" s="107">
        <v>9</v>
      </c>
      <c r="I17" s="46">
        <f t="shared" si="1"/>
        <v>1.25</v>
      </c>
      <c r="J17" s="107">
        <v>105</v>
      </c>
      <c r="K17" s="107">
        <v>80</v>
      </c>
      <c r="L17" s="107">
        <v>94</v>
      </c>
      <c r="M17" s="46">
        <f t="shared" si="2"/>
        <v>0.17500000000000004</v>
      </c>
      <c r="N17" s="62">
        <f t="shared" si="3"/>
        <v>110</v>
      </c>
      <c r="O17" s="45">
        <f t="shared" si="4"/>
        <v>86</v>
      </c>
      <c r="P17" s="45">
        <f t="shared" si="5"/>
        <v>104</v>
      </c>
      <c r="Q17" s="63">
        <f t="shared" si="6"/>
        <v>0.20930232558139528</v>
      </c>
    </row>
    <row r="18" spans="1:17" s="20" customFormat="1" ht="12" customHeight="1" x14ac:dyDescent="0.2">
      <c r="A18" s="50" t="s">
        <v>193</v>
      </c>
      <c r="B18" s="107">
        <v>0</v>
      </c>
      <c r="C18" s="107">
        <v>0</v>
      </c>
      <c r="D18" s="107">
        <v>0</v>
      </c>
      <c r="E18" s="46" t="s">
        <v>62</v>
      </c>
      <c r="F18" s="107">
        <v>2</v>
      </c>
      <c r="G18" s="107">
        <v>0</v>
      </c>
      <c r="H18" s="107">
        <v>1</v>
      </c>
      <c r="I18" s="46" t="s">
        <v>62</v>
      </c>
      <c r="J18" s="107">
        <v>20</v>
      </c>
      <c r="K18" s="107">
        <v>23</v>
      </c>
      <c r="L18" s="107">
        <v>15</v>
      </c>
      <c r="M18" s="46">
        <f t="shared" si="2"/>
        <v>-0.34782608695652173</v>
      </c>
      <c r="N18" s="62">
        <f t="shared" si="3"/>
        <v>22</v>
      </c>
      <c r="O18" s="45">
        <f t="shared" si="4"/>
        <v>23</v>
      </c>
      <c r="P18" s="45">
        <f t="shared" si="5"/>
        <v>16</v>
      </c>
      <c r="Q18" s="63">
        <f t="shared" si="6"/>
        <v>-0.30434782608695654</v>
      </c>
    </row>
    <row r="19" spans="1:17" s="20" customFormat="1" ht="12" customHeight="1" x14ac:dyDescent="0.2">
      <c r="A19" s="50" t="s">
        <v>188</v>
      </c>
      <c r="B19" s="107">
        <v>2</v>
      </c>
      <c r="C19" s="107">
        <v>1</v>
      </c>
      <c r="D19" s="107">
        <v>0</v>
      </c>
      <c r="E19" s="46">
        <v>1</v>
      </c>
      <c r="F19" s="107">
        <v>4</v>
      </c>
      <c r="G19" s="107">
        <v>3</v>
      </c>
      <c r="H19" s="107">
        <v>3</v>
      </c>
      <c r="I19" s="46">
        <f t="shared" si="1"/>
        <v>0</v>
      </c>
      <c r="J19" s="107">
        <v>158</v>
      </c>
      <c r="K19" s="107">
        <v>114</v>
      </c>
      <c r="L19" s="107">
        <v>134</v>
      </c>
      <c r="M19" s="46">
        <f t="shared" si="2"/>
        <v>0.17543859649122817</v>
      </c>
      <c r="N19" s="62">
        <f t="shared" si="3"/>
        <v>164</v>
      </c>
      <c r="O19" s="45">
        <f t="shared" si="4"/>
        <v>118</v>
      </c>
      <c r="P19" s="45">
        <f t="shared" si="5"/>
        <v>137</v>
      </c>
      <c r="Q19" s="63">
        <f t="shared" si="6"/>
        <v>0.16101694915254239</v>
      </c>
    </row>
    <row r="20" spans="1:17" s="20" customFormat="1" ht="12" customHeight="1" x14ac:dyDescent="0.2">
      <c r="A20" s="50" t="s">
        <v>192</v>
      </c>
      <c r="B20" s="107">
        <v>2</v>
      </c>
      <c r="C20" s="107">
        <v>3</v>
      </c>
      <c r="D20" s="107">
        <v>0</v>
      </c>
      <c r="E20" s="46">
        <v>1</v>
      </c>
      <c r="F20" s="107">
        <v>8</v>
      </c>
      <c r="G20" s="107">
        <v>4</v>
      </c>
      <c r="H20" s="107">
        <v>1</v>
      </c>
      <c r="I20" s="46">
        <f t="shared" si="1"/>
        <v>-0.75</v>
      </c>
      <c r="J20" s="107">
        <v>51</v>
      </c>
      <c r="K20" s="107">
        <v>50</v>
      </c>
      <c r="L20" s="107">
        <v>64</v>
      </c>
      <c r="M20" s="46">
        <f t="shared" si="2"/>
        <v>0.28000000000000003</v>
      </c>
      <c r="N20" s="62">
        <f t="shared" si="3"/>
        <v>61</v>
      </c>
      <c r="O20" s="45">
        <f t="shared" si="4"/>
        <v>57</v>
      </c>
      <c r="P20" s="45">
        <f t="shared" si="5"/>
        <v>65</v>
      </c>
      <c r="Q20" s="63">
        <f t="shared" si="6"/>
        <v>0.14035087719298245</v>
      </c>
    </row>
    <row r="21" spans="1:17" s="20" customFormat="1" ht="12" customHeight="1" x14ac:dyDescent="0.2">
      <c r="A21" s="50" t="s">
        <v>181</v>
      </c>
      <c r="B21" s="107">
        <v>16</v>
      </c>
      <c r="C21" s="107">
        <v>14</v>
      </c>
      <c r="D21" s="107">
        <v>19</v>
      </c>
      <c r="E21" s="46">
        <f t="shared" si="0"/>
        <v>0.35714285714285721</v>
      </c>
      <c r="F21" s="107">
        <v>46</v>
      </c>
      <c r="G21" s="107">
        <v>50</v>
      </c>
      <c r="H21" s="107">
        <v>43</v>
      </c>
      <c r="I21" s="46">
        <f t="shared" si="1"/>
        <v>-0.14000000000000001</v>
      </c>
      <c r="J21" s="107">
        <v>632</v>
      </c>
      <c r="K21" s="107">
        <v>553</v>
      </c>
      <c r="L21" s="107">
        <v>684</v>
      </c>
      <c r="M21" s="46">
        <f t="shared" si="2"/>
        <v>0.23688969258589521</v>
      </c>
      <c r="N21" s="62">
        <f t="shared" si="3"/>
        <v>694</v>
      </c>
      <c r="O21" s="45">
        <f t="shared" si="4"/>
        <v>617</v>
      </c>
      <c r="P21" s="45">
        <f t="shared" si="5"/>
        <v>746</v>
      </c>
      <c r="Q21" s="63">
        <f t="shared" si="6"/>
        <v>0.20907617504051856</v>
      </c>
    </row>
    <row r="22" spans="1:17" s="20" customFormat="1" ht="12" customHeight="1" x14ac:dyDescent="0.2">
      <c r="A22" s="50" t="s">
        <v>70</v>
      </c>
      <c r="B22" s="107">
        <v>0</v>
      </c>
      <c r="C22" s="107">
        <v>0</v>
      </c>
      <c r="D22" s="107">
        <v>2</v>
      </c>
      <c r="E22" s="46" t="s">
        <v>62</v>
      </c>
      <c r="F22" s="107">
        <v>10</v>
      </c>
      <c r="G22" s="107">
        <v>28</v>
      </c>
      <c r="H22" s="107">
        <v>16</v>
      </c>
      <c r="I22" s="46">
        <f t="shared" si="1"/>
        <v>-0.4285714285714286</v>
      </c>
      <c r="J22" s="107">
        <v>232</v>
      </c>
      <c r="K22" s="107">
        <v>273</v>
      </c>
      <c r="L22" s="107">
        <v>327</v>
      </c>
      <c r="M22" s="46">
        <f t="shared" si="2"/>
        <v>0.19780219780219777</v>
      </c>
      <c r="N22" s="62">
        <f t="shared" si="3"/>
        <v>242</v>
      </c>
      <c r="O22" s="45">
        <f t="shared" si="4"/>
        <v>301</v>
      </c>
      <c r="P22" s="45">
        <f t="shared" si="5"/>
        <v>345</v>
      </c>
      <c r="Q22" s="63">
        <f t="shared" si="6"/>
        <v>0.14617940199335555</v>
      </c>
    </row>
    <row r="23" spans="1:17" s="20" customFormat="1" ht="12" customHeight="1" x14ac:dyDescent="0.2">
      <c r="A23" s="54" t="s">
        <v>0</v>
      </c>
      <c r="B23" s="55">
        <f t="shared" ref="B23" si="7">SUM(B5:B22)</f>
        <v>403</v>
      </c>
      <c r="C23" s="56">
        <f t="shared" ref="C23" si="8">SUM(C5:C22)</f>
        <v>378</v>
      </c>
      <c r="D23" s="56">
        <f t="shared" ref="D23" si="9">SUM(D5:D22)</f>
        <v>404</v>
      </c>
      <c r="E23" s="57">
        <f>D23/C23-1</f>
        <v>6.8783068783068835E-2</v>
      </c>
      <c r="F23" s="55">
        <f t="shared" ref="F23" si="10">SUM(F5:F22)</f>
        <v>1515</v>
      </c>
      <c r="G23" s="56">
        <f t="shared" ref="G23" si="11">SUM(G5:G22)</f>
        <v>1491</v>
      </c>
      <c r="H23" s="56">
        <f t="shared" ref="H23" si="12">SUM(H5:H22)</f>
        <v>1538</v>
      </c>
      <c r="I23" s="57">
        <f>H23/G23-1</f>
        <v>3.1522468142186399E-2</v>
      </c>
      <c r="J23" s="55">
        <f t="shared" ref="J23" si="13">SUM(J5:J22)</f>
        <v>28876</v>
      </c>
      <c r="K23" s="56">
        <f t="shared" ref="K23" si="14">SUM(K5:K22)</f>
        <v>24419</v>
      </c>
      <c r="L23" s="56">
        <f t="shared" ref="L23" si="15">SUM(L5:L22)</f>
        <v>27049</v>
      </c>
      <c r="M23" s="57">
        <f>L23/K23-1</f>
        <v>0.10770301814161098</v>
      </c>
      <c r="N23" s="55">
        <f t="shared" ref="N23:O23" si="16">SUM(N5:N22)</f>
        <v>30794</v>
      </c>
      <c r="O23" s="56">
        <f t="shared" si="16"/>
        <v>26288</v>
      </c>
      <c r="P23" s="56">
        <f>SUM(P5:P22)</f>
        <v>28991</v>
      </c>
      <c r="Q23" s="64">
        <f>P23/O23-1</f>
        <v>0.10282258064516125</v>
      </c>
    </row>
    <row r="24" spans="1:17" s="20" customFormat="1" ht="12" customHeight="1" x14ac:dyDescent="0.2"/>
    <row r="25" spans="1:17" s="20" customFormat="1" ht="12" customHeight="1" x14ac:dyDescent="0.2"/>
    <row r="26" spans="1:17" s="20" customFormat="1" ht="12" customHeight="1" x14ac:dyDescent="0.2"/>
    <row r="27" spans="1:17" s="20" customFormat="1" ht="12" customHeight="1" x14ac:dyDescent="0.2"/>
    <row r="28" spans="1:17" s="20" customFormat="1" ht="12" customHeight="1" x14ac:dyDescent="0.2"/>
    <row r="29" spans="1:17" s="20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2" orientation="portrait" r:id="rId1"/>
  <ignoredErrors>
    <ignoredError sqref="B23:D23 J23:L23 F23:H23" formulaRange="1"/>
    <ignoredError sqref="M23 I23 E23" formula="1" formulaRange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31606-8FE6-4D41-BFCF-B452EC06CC1A}">
  <dimension ref="A1:Q33"/>
  <sheetViews>
    <sheetView showGridLines="0" zoomScale="120" zoomScaleNormal="120" workbookViewId="0">
      <selection activeCell="G1" sqref="G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227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95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167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65" t="s">
        <v>97</v>
      </c>
      <c r="B5" s="107">
        <v>37</v>
      </c>
      <c r="C5" s="107">
        <v>39</v>
      </c>
      <c r="D5" s="107">
        <v>31</v>
      </c>
      <c r="E5" s="46">
        <f>D5/C5-1</f>
        <v>-0.20512820512820518</v>
      </c>
      <c r="F5" s="107">
        <v>182</v>
      </c>
      <c r="G5" s="107">
        <v>192</v>
      </c>
      <c r="H5" s="107">
        <v>223</v>
      </c>
      <c r="I5" s="46">
        <f>H5/G5-1</f>
        <v>0.16145833333333326</v>
      </c>
      <c r="J5" s="45">
        <v>9279</v>
      </c>
      <c r="K5" s="45">
        <v>7259</v>
      </c>
      <c r="L5" s="45">
        <v>8197</v>
      </c>
      <c r="M5" s="46">
        <f>L5/K5-1</f>
        <v>0.12921890067502417</v>
      </c>
      <c r="N5" s="62">
        <f t="shared" ref="N5:P7" si="0">B5+F5+J5</f>
        <v>9498</v>
      </c>
      <c r="O5" s="45">
        <f t="shared" si="0"/>
        <v>7490</v>
      </c>
      <c r="P5" s="45">
        <f t="shared" si="0"/>
        <v>8451</v>
      </c>
      <c r="Q5" s="63">
        <f>P5/O5-1</f>
        <v>0.12830440587449932</v>
      </c>
    </row>
    <row r="6" spans="1:17" s="20" customFormat="1" ht="12" customHeight="1" x14ac:dyDescent="0.2">
      <c r="A6" s="65" t="s">
        <v>96</v>
      </c>
      <c r="B6" s="107">
        <v>365</v>
      </c>
      <c r="C6" s="107">
        <v>339</v>
      </c>
      <c r="D6" s="107">
        <v>373</v>
      </c>
      <c r="E6" s="46">
        <f t="shared" ref="E6" si="1">D6/C6-1</f>
        <v>0.10029498525073755</v>
      </c>
      <c r="F6" s="45">
        <v>1329</v>
      </c>
      <c r="G6" s="45">
        <v>1299</v>
      </c>
      <c r="H6" s="45">
        <v>1315</v>
      </c>
      <c r="I6" s="46">
        <f t="shared" ref="I6" si="2">H6/G6-1</f>
        <v>1.2317167051578037E-2</v>
      </c>
      <c r="J6" s="45">
        <v>19582</v>
      </c>
      <c r="K6" s="45">
        <v>17155</v>
      </c>
      <c r="L6" s="45">
        <v>18851</v>
      </c>
      <c r="M6" s="46">
        <f t="shared" ref="M6:M7" si="3">L6/K6-1</f>
        <v>9.8863305158845893E-2</v>
      </c>
      <c r="N6" s="62">
        <f t="shared" si="0"/>
        <v>21276</v>
      </c>
      <c r="O6" s="45">
        <f t="shared" si="0"/>
        <v>18793</v>
      </c>
      <c r="P6" s="45">
        <f t="shared" si="0"/>
        <v>20539</v>
      </c>
      <c r="Q6" s="63">
        <f t="shared" ref="Q6:Q7" si="4">P6/O6-1</f>
        <v>9.2906933432661098E-2</v>
      </c>
    </row>
    <row r="7" spans="1:17" s="20" customFormat="1" ht="12" customHeight="1" x14ac:dyDescent="0.2">
      <c r="A7" s="65" t="s">
        <v>70</v>
      </c>
      <c r="B7" s="107">
        <v>1</v>
      </c>
      <c r="C7" s="107">
        <v>0</v>
      </c>
      <c r="D7" s="107">
        <v>0</v>
      </c>
      <c r="E7" s="46" t="s">
        <v>62</v>
      </c>
      <c r="F7" s="107">
        <v>4</v>
      </c>
      <c r="G7" s="107">
        <v>0</v>
      </c>
      <c r="H7" s="107">
        <v>0</v>
      </c>
      <c r="I7" s="46" t="s">
        <v>62</v>
      </c>
      <c r="J7" s="107">
        <v>15</v>
      </c>
      <c r="K7" s="107">
        <v>5</v>
      </c>
      <c r="L7" s="107">
        <v>1</v>
      </c>
      <c r="M7" s="46">
        <f t="shared" si="3"/>
        <v>-0.8</v>
      </c>
      <c r="N7" s="62">
        <f t="shared" si="0"/>
        <v>20</v>
      </c>
      <c r="O7" s="45">
        <f t="shared" si="0"/>
        <v>5</v>
      </c>
      <c r="P7" s="45">
        <f t="shared" si="0"/>
        <v>1</v>
      </c>
      <c r="Q7" s="63">
        <f t="shared" si="4"/>
        <v>-0.8</v>
      </c>
    </row>
    <row r="8" spans="1:17" s="20" customFormat="1" ht="12" customHeight="1" x14ac:dyDescent="0.2">
      <c r="A8" s="54" t="s">
        <v>0</v>
      </c>
      <c r="B8" s="55">
        <f>SUM(B5:B7)</f>
        <v>403</v>
      </c>
      <c r="C8" s="56">
        <f t="shared" ref="C8:D8" si="5">SUM(C5:C7)</f>
        <v>378</v>
      </c>
      <c r="D8" s="56">
        <f t="shared" si="5"/>
        <v>404</v>
      </c>
      <c r="E8" s="57">
        <f>D8/C8-1</f>
        <v>6.8783068783068835E-2</v>
      </c>
      <c r="F8" s="55">
        <f t="shared" ref="F8:H8" si="6">SUM(F5:F7)</f>
        <v>1515</v>
      </c>
      <c r="G8" s="56">
        <f t="shared" si="6"/>
        <v>1491</v>
      </c>
      <c r="H8" s="56">
        <f t="shared" si="6"/>
        <v>1538</v>
      </c>
      <c r="I8" s="57">
        <f>H8/G8-1</f>
        <v>3.1522468142186399E-2</v>
      </c>
      <c r="J8" s="55">
        <f t="shared" ref="J8:L8" si="7">SUM(J5:J7)</f>
        <v>28876</v>
      </c>
      <c r="K8" s="56">
        <f t="shared" si="7"/>
        <v>24419</v>
      </c>
      <c r="L8" s="56">
        <f t="shared" si="7"/>
        <v>27049</v>
      </c>
      <c r="M8" s="57">
        <f>L8/K8-1</f>
        <v>0.10770301814161098</v>
      </c>
      <c r="N8" s="55">
        <f t="shared" ref="N8:P8" si="8">SUM(N5:N7)</f>
        <v>30794</v>
      </c>
      <c r="O8" s="56">
        <f t="shared" si="8"/>
        <v>26288</v>
      </c>
      <c r="P8" s="56">
        <f t="shared" si="8"/>
        <v>28991</v>
      </c>
      <c r="Q8" s="64">
        <f>P8/O8-1</f>
        <v>0.10282258064516125</v>
      </c>
    </row>
    <row r="9" spans="1:17" s="20" customFormat="1" ht="12" customHeight="1" x14ac:dyDescent="0.2"/>
    <row r="10" spans="1:17" s="20" customFormat="1" ht="12" customHeight="1" x14ac:dyDescent="0.2"/>
    <row r="11" spans="1:17" s="20" customFormat="1" ht="12" customHeight="1" x14ac:dyDescent="0.2"/>
    <row r="12" spans="1:17" s="20" customFormat="1" ht="12" customHeight="1" x14ac:dyDescent="0.2"/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8:H8 N8:Q8" formulaRange="1"/>
    <ignoredError sqref="I8:M8" formula="1" formulaRange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A529A-BB5A-41BF-97CC-B88B2D777186}">
  <dimension ref="A1:Q33"/>
  <sheetViews>
    <sheetView showGridLines="0" zoomScale="120" zoomScaleNormal="120" workbookViewId="0">
      <selection activeCell="J1" sqref="J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4" t="s">
        <v>221</v>
      </c>
      <c r="B1" s="13"/>
      <c r="C1" s="13"/>
      <c r="D1" s="13"/>
      <c r="E1" s="13"/>
      <c r="F1" s="13"/>
      <c r="G1" s="17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162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167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5" customHeight="1" x14ac:dyDescent="0.2">
      <c r="A5" s="50" t="s">
        <v>307</v>
      </c>
      <c r="B5" s="107">
        <v>152</v>
      </c>
      <c r="C5" s="107">
        <v>139</v>
      </c>
      <c r="D5" s="107">
        <v>170</v>
      </c>
      <c r="E5" s="46">
        <f>D5/C5-1</f>
        <v>0.2230215827338129</v>
      </c>
      <c r="F5" s="107">
        <v>692</v>
      </c>
      <c r="G5" s="107">
        <v>675</v>
      </c>
      <c r="H5" s="107">
        <v>663</v>
      </c>
      <c r="I5" s="46">
        <f>H5/G5-1</f>
        <v>-1.7777777777777781E-2</v>
      </c>
      <c r="J5" s="45">
        <v>8787</v>
      </c>
      <c r="K5" s="45">
        <v>7941</v>
      </c>
      <c r="L5" s="45">
        <v>8838</v>
      </c>
      <c r="M5" s="46">
        <f>L5/K5-1</f>
        <v>0.11295806573479417</v>
      </c>
      <c r="N5" s="62">
        <f t="shared" ref="N5:P9" si="0">B5+F5+J5</f>
        <v>9631</v>
      </c>
      <c r="O5" s="45">
        <f t="shared" si="0"/>
        <v>8755</v>
      </c>
      <c r="P5" s="45">
        <f t="shared" si="0"/>
        <v>9671</v>
      </c>
      <c r="Q5" s="63">
        <f>P5/O5-1</f>
        <v>0.10462592804111925</v>
      </c>
    </row>
    <row r="6" spans="1:17" s="20" customFormat="1" ht="15" customHeight="1" x14ac:dyDescent="0.2">
      <c r="A6" s="50" t="s">
        <v>308</v>
      </c>
      <c r="B6" s="107">
        <v>176</v>
      </c>
      <c r="C6" s="107">
        <v>162</v>
      </c>
      <c r="D6" s="107">
        <v>165</v>
      </c>
      <c r="E6" s="46">
        <f t="shared" ref="E6:E9" si="1">D6/C6-1</f>
        <v>1.8518518518518601E-2</v>
      </c>
      <c r="F6" s="107">
        <v>641</v>
      </c>
      <c r="G6" s="107">
        <v>602</v>
      </c>
      <c r="H6" s="107">
        <v>669</v>
      </c>
      <c r="I6" s="46">
        <f t="shared" ref="I6:I9" si="2">H6/G6-1</f>
        <v>0.11129568106312293</v>
      </c>
      <c r="J6" s="45">
        <v>17663</v>
      </c>
      <c r="K6" s="45">
        <v>13735</v>
      </c>
      <c r="L6" s="45">
        <v>15331</v>
      </c>
      <c r="M6" s="46">
        <f t="shared" ref="M6:M9" si="3">L6/K6-1</f>
        <v>0.1161994903531125</v>
      </c>
      <c r="N6" s="62">
        <f t="shared" si="0"/>
        <v>18480</v>
      </c>
      <c r="O6" s="45">
        <f t="shared" si="0"/>
        <v>14499</v>
      </c>
      <c r="P6" s="45">
        <f t="shared" si="0"/>
        <v>16165</v>
      </c>
      <c r="Q6" s="63">
        <f t="shared" ref="Q6:Q9" si="4">P6/O6-1</f>
        <v>0.11490447617077049</v>
      </c>
    </row>
    <row r="7" spans="1:17" s="20" customFormat="1" ht="15" customHeight="1" x14ac:dyDescent="0.2">
      <c r="A7" s="50" t="s">
        <v>309</v>
      </c>
      <c r="B7" s="107">
        <v>40</v>
      </c>
      <c r="C7" s="107">
        <v>47</v>
      </c>
      <c r="D7" s="107">
        <v>39</v>
      </c>
      <c r="E7" s="46">
        <f t="shared" si="1"/>
        <v>-0.17021276595744683</v>
      </c>
      <c r="F7" s="107">
        <v>132</v>
      </c>
      <c r="G7" s="107">
        <v>153</v>
      </c>
      <c r="H7" s="107">
        <v>156</v>
      </c>
      <c r="I7" s="46">
        <f t="shared" si="2"/>
        <v>1.9607843137254832E-2</v>
      </c>
      <c r="J7" s="45">
        <v>1972</v>
      </c>
      <c r="K7" s="45">
        <v>2285</v>
      </c>
      <c r="L7" s="45">
        <v>2322</v>
      </c>
      <c r="M7" s="46">
        <f t="shared" si="3"/>
        <v>1.6192560175054771E-2</v>
      </c>
      <c r="N7" s="62">
        <f t="shared" si="0"/>
        <v>2144</v>
      </c>
      <c r="O7" s="45">
        <f t="shared" si="0"/>
        <v>2485</v>
      </c>
      <c r="P7" s="45">
        <f t="shared" si="0"/>
        <v>2517</v>
      </c>
      <c r="Q7" s="63">
        <f t="shared" si="4"/>
        <v>1.2877263581488885E-2</v>
      </c>
    </row>
    <row r="8" spans="1:17" s="20" customFormat="1" ht="15" customHeight="1" x14ac:dyDescent="0.2">
      <c r="A8" s="50" t="s">
        <v>310</v>
      </c>
      <c r="B8" s="107">
        <v>33</v>
      </c>
      <c r="C8" s="107">
        <v>29</v>
      </c>
      <c r="D8" s="107">
        <v>27</v>
      </c>
      <c r="E8" s="46">
        <f t="shared" si="1"/>
        <v>-6.8965517241379337E-2</v>
      </c>
      <c r="F8" s="107">
        <v>39</v>
      </c>
      <c r="G8" s="107">
        <v>36</v>
      </c>
      <c r="H8" s="107">
        <v>37</v>
      </c>
      <c r="I8" s="46">
        <f t="shared" si="2"/>
        <v>2.7777777777777679E-2</v>
      </c>
      <c r="J8" s="107">
        <v>178</v>
      </c>
      <c r="K8" s="107">
        <v>204</v>
      </c>
      <c r="L8" s="107">
        <v>230</v>
      </c>
      <c r="M8" s="46">
        <f t="shared" si="3"/>
        <v>0.12745098039215685</v>
      </c>
      <c r="N8" s="62">
        <f t="shared" si="0"/>
        <v>250</v>
      </c>
      <c r="O8" s="45">
        <f t="shared" si="0"/>
        <v>269</v>
      </c>
      <c r="P8" s="45">
        <f t="shared" si="0"/>
        <v>294</v>
      </c>
      <c r="Q8" s="63">
        <f t="shared" si="4"/>
        <v>9.2936802973977661E-2</v>
      </c>
    </row>
    <row r="9" spans="1:17" s="20" customFormat="1" ht="15" customHeight="1" x14ac:dyDescent="0.2">
      <c r="A9" s="50" t="s">
        <v>70</v>
      </c>
      <c r="B9" s="107">
        <v>2</v>
      </c>
      <c r="C9" s="107">
        <v>1</v>
      </c>
      <c r="D9" s="107">
        <v>3</v>
      </c>
      <c r="E9" s="46">
        <f t="shared" si="1"/>
        <v>2</v>
      </c>
      <c r="F9" s="107">
        <v>11</v>
      </c>
      <c r="G9" s="107">
        <v>25</v>
      </c>
      <c r="H9" s="107">
        <v>13</v>
      </c>
      <c r="I9" s="46">
        <f t="shared" si="2"/>
        <v>-0.48</v>
      </c>
      <c r="J9" s="107">
        <v>276</v>
      </c>
      <c r="K9" s="107">
        <v>254</v>
      </c>
      <c r="L9" s="107">
        <v>328</v>
      </c>
      <c r="M9" s="46">
        <f t="shared" si="3"/>
        <v>0.29133858267716528</v>
      </c>
      <c r="N9" s="62">
        <f t="shared" si="0"/>
        <v>289</v>
      </c>
      <c r="O9" s="45">
        <f t="shared" si="0"/>
        <v>280</v>
      </c>
      <c r="P9" s="45">
        <f t="shared" si="0"/>
        <v>344</v>
      </c>
      <c r="Q9" s="63">
        <f t="shared" si="4"/>
        <v>0.22857142857142865</v>
      </c>
    </row>
    <row r="10" spans="1:17" s="20" customFormat="1" ht="15" customHeight="1" x14ac:dyDescent="0.2">
      <c r="A10" s="54" t="s">
        <v>0</v>
      </c>
      <c r="B10" s="55">
        <f>SUM(B5:B9)</f>
        <v>403</v>
      </c>
      <c r="C10" s="56">
        <f t="shared" ref="C10:D10" si="5">SUM(C5:C9)</f>
        <v>378</v>
      </c>
      <c r="D10" s="56">
        <f t="shared" si="5"/>
        <v>404</v>
      </c>
      <c r="E10" s="57">
        <f>D10/C10-1</f>
        <v>6.8783068783068835E-2</v>
      </c>
      <c r="F10" s="55">
        <f t="shared" ref="F10:H10" si="6">SUM(F5:F9)</f>
        <v>1515</v>
      </c>
      <c r="G10" s="56">
        <f t="shared" si="6"/>
        <v>1491</v>
      </c>
      <c r="H10" s="56">
        <f t="shared" si="6"/>
        <v>1538</v>
      </c>
      <c r="I10" s="57">
        <f>H10/G10-1</f>
        <v>3.1522468142186399E-2</v>
      </c>
      <c r="J10" s="55">
        <f t="shared" ref="J10:L10" si="7">SUM(J5:J9)</f>
        <v>28876</v>
      </c>
      <c r="K10" s="56">
        <f t="shared" si="7"/>
        <v>24419</v>
      </c>
      <c r="L10" s="56">
        <f t="shared" si="7"/>
        <v>27049</v>
      </c>
      <c r="M10" s="57">
        <f>L10/K10-1</f>
        <v>0.10770301814161098</v>
      </c>
      <c r="N10" s="55">
        <f t="shared" ref="N10:P10" si="8">SUM(N5:N9)</f>
        <v>30794</v>
      </c>
      <c r="O10" s="56">
        <f t="shared" si="8"/>
        <v>26288</v>
      </c>
      <c r="P10" s="56">
        <f t="shared" si="8"/>
        <v>28991</v>
      </c>
      <c r="Q10" s="64">
        <f>P10/O10-1</f>
        <v>0.10282258064516125</v>
      </c>
    </row>
    <row r="11" spans="1:17" s="20" customFormat="1" ht="12" customHeight="1" x14ac:dyDescent="0.2"/>
    <row r="12" spans="1:17" s="20" customFormat="1" ht="12" customHeight="1" x14ac:dyDescent="0.2"/>
    <row r="13" spans="1:17" s="20" customFormat="1" ht="12" customHeight="1" x14ac:dyDescent="0.2"/>
    <row r="14" spans="1:17" s="20" customFormat="1" ht="12" customHeight="1" x14ac:dyDescent="0.2"/>
    <row r="15" spans="1:17" s="20" customFormat="1" ht="12" customHeight="1" x14ac:dyDescent="0.2"/>
    <row r="16" spans="1:17" s="20" customFormat="1" ht="12" customHeight="1" x14ac:dyDescent="0.2"/>
    <row r="17" s="20" customFormat="1" ht="12" customHeight="1" x14ac:dyDescent="0.2"/>
    <row r="18" s="20" customFormat="1" ht="12" customHeight="1" x14ac:dyDescent="0.2"/>
    <row r="19" s="20" customFormat="1" ht="12" customHeight="1" x14ac:dyDescent="0.2"/>
    <row r="20" s="20" customFormat="1" ht="12" customHeight="1" x14ac:dyDescent="0.2"/>
    <row r="21" s="20" customFormat="1" ht="12" customHeight="1" x14ac:dyDescent="0.2"/>
    <row r="22" s="20" customFormat="1" ht="12" customHeight="1" x14ac:dyDescent="0.2"/>
    <row r="23" s="20" customFormat="1" ht="12" customHeight="1" x14ac:dyDescent="0.2"/>
    <row r="24" s="20" customFormat="1" ht="12" customHeight="1" x14ac:dyDescent="0.2"/>
    <row r="25" s="20" customFormat="1" ht="12" customHeight="1" x14ac:dyDescent="0.2"/>
    <row r="26" s="20" customFormat="1" ht="12" customHeight="1" x14ac:dyDescent="0.2"/>
    <row r="27" s="20" customFormat="1" ht="12" customHeight="1" x14ac:dyDescent="0.2"/>
    <row r="28" s="20" customFormat="1" ht="12" customHeight="1" x14ac:dyDescent="0.2"/>
    <row r="29" s="20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5" orientation="portrait" r:id="rId1"/>
  <ignoredErrors>
    <ignoredError sqref="B10:H10 N10:Q10" formulaRange="1"/>
    <ignoredError sqref="I10:M10" formula="1" formulaRange="1"/>
  </ignoredErrors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DB23-77CC-4F18-9A50-82853D60236E}">
  <dimension ref="A1:Q33"/>
  <sheetViews>
    <sheetView showGridLines="0" zoomScale="130" zoomScaleNormal="130" workbookViewId="0">
      <selection activeCell="H1" sqref="H1"/>
    </sheetView>
  </sheetViews>
  <sheetFormatPr defaultRowHeight="14.4" x14ac:dyDescent="0.3"/>
  <cols>
    <col min="1" max="1" width="15.6640625" customWidth="1"/>
    <col min="2" max="24" width="5.6640625" customWidth="1"/>
  </cols>
  <sheetData>
    <row r="1" spans="1:17" ht="19.95" customHeight="1" x14ac:dyDescent="0.3">
      <c r="A1" s="25" t="s">
        <v>222</v>
      </c>
      <c r="B1" s="19"/>
      <c r="C1" s="19"/>
      <c r="D1" s="19"/>
      <c r="E1" s="19"/>
      <c r="F1" s="19"/>
    </row>
    <row r="2" spans="1:17" s="20" customFormat="1" ht="25.2" customHeight="1" thickBot="1" x14ac:dyDescent="0.25"/>
    <row r="3" spans="1:17" s="20" customFormat="1" ht="13.95" customHeight="1" thickBot="1" x14ac:dyDescent="0.25">
      <c r="A3" s="175" t="s">
        <v>98</v>
      </c>
      <c r="B3" s="176" t="s">
        <v>50</v>
      </c>
      <c r="C3" s="176"/>
      <c r="D3" s="176"/>
      <c r="E3" s="177"/>
      <c r="F3" s="178" t="s">
        <v>51</v>
      </c>
      <c r="G3" s="176"/>
      <c r="H3" s="176"/>
      <c r="I3" s="177"/>
      <c r="J3" s="178" t="s">
        <v>52</v>
      </c>
      <c r="K3" s="176"/>
      <c r="L3" s="176"/>
      <c r="M3" s="177"/>
      <c r="N3" s="178" t="s">
        <v>167</v>
      </c>
      <c r="O3" s="176"/>
      <c r="P3" s="176"/>
      <c r="Q3" s="176"/>
    </row>
    <row r="4" spans="1:17" s="20" customFormat="1" ht="19.95" customHeight="1" thickBot="1" x14ac:dyDescent="0.25">
      <c r="A4" s="175"/>
      <c r="B4" s="39">
        <v>2019</v>
      </c>
      <c r="C4" s="39">
        <v>2021</v>
      </c>
      <c r="D4" s="39">
        <v>2022</v>
      </c>
      <c r="E4" s="40" t="s">
        <v>330</v>
      </c>
      <c r="F4" s="39">
        <v>2019</v>
      </c>
      <c r="G4" s="39">
        <v>2021</v>
      </c>
      <c r="H4" s="39">
        <v>2022</v>
      </c>
      <c r="I4" s="40" t="s">
        <v>330</v>
      </c>
      <c r="J4" s="39">
        <v>2019</v>
      </c>
      <c r="K4" s="39">
        <v>2021</v>
      </c>
      <c r="L4" s="39">
        <v>2022</v>
      </c>
      <c r="M4" s="40" t="s">
        <v>330</v>
      </c>
      <c r="N4" s="39">
        <v>2019</v>
      </c>
      <c r="O4" s="39">
        <v>2021</v>
      </c>
      <c r="P4" s="39">
        <v>2022</v>
      </c>
      <c r="Q4" s="154" t="s">
        <v>330</v>
      </c>
    </row>
    <row r="5" spans="1:17" s="20" customFormat="1" ht="12" customHeight="1" x14ac:dyDescent="0.2">
      <c r="A5" s="50" t="s">
        <v>99</v>
      </c>
      <c r="B5" s="107">
        <v>1</v>
      </c>
      <c r="C5" s="107">
        <v>3</v>
      </c>
      <c r="D5" s="107">
        <v>0</v>
      </c>
      <c r="E5" s="46">
        <f t="shared" ref="E5:E18" si="0">D5/C5-1</f>
        <v>-1</v>
      </c>
      <c r="F5" s="107">
        <v>9</v>
      </c>
      <c r="G5" s="107">
        <v>18</v>
      </c>
      <c r="H5" s="107">
        <v>7</v>
      </c>
      <c r="I5" s="46">
        <f t="shared" ref="I5:I18" si="1">H5/G5-1</f>
        <v>-0.61111111111111116</v>
      </c>
      <c r="J5" s="107">
        <v>144</v>
      </c>
      <c r="K5" s="107">
        <v>184</v>
      </c>
      <c r="L5" s="107">
        <v>142</v>
      </c>
      <c r="M5" s="46">
        <f t="shared" ref="M5:M19" si="2">L5/K5-1</f>
        <v>-0.22826086956521741</v>
      </c>
      <c r="N5" s="62">
        <f t="shared" ref="N5:N19" si="3">B5+F5+J5</f>
        <v>154</v>
      </c>
      <c r="O5" s="45">
        <f t="shared" ref="O5:O19" si="4">C5+G5+K5</f>
        <v>205</v>
      </c>
      <c r="P5" s="45">
        <f t="shared" ref="P5:P19" si="5">D5+H5+L5</f>
        <v>149</v>
      </c>
      <c r="Q5" s="63">
        <f t="shared" ref="Q5:Q19" si="6">P5/O5-1</f>
        <v>-0.27317073170731709</v>
      </c>
    </row>
    <row r="6" spans="1:17" s="20" customFormat="1" ht="12" customHeight="1" x14ac:dyDescent="0.2">
      <c r="A6" s="50" t="s">
        <v>263</v>
      </c>
      <c r="B6" s="107">
        <v>13</v>
      </c>
      <c r="C6" s="107">
        <v>14</v>
      </c>
      <c r="D6" s="107">
        <v>10</v>
      </c>
      <c r="E6" s="46">
        <f t="shared" si="0"/>
        <v>-0.2857142857142857</v>
      </c>
      <c r="F6" s="107">
        <v>66</v>
      </c>
      <c r="G6" s="107">
        <v>99</v>
      </c>
      <c r="H6" s="107">
        <v>78</v>
      </c>
      <c r="I6" s="46">
        <f t="shared" si="1"/>
        <v>-0.21212121212121215</v>
      </c>
      <c r="J6" s="45">
        <v>1759</v>
      </c>
      <c r="K6" s="45">
        <v>1460</v>
      </c>
      <c r="L6" s="45">
        <v>1656</v>
      </c>
      <c r="M6" s="46">
        <f t="shared" si="2"/>
        <v>0.13424657534246576</v>
      </c>
      <c r="N6" s="62">
        <f t="shared" si="3"/>
        <v>1838</v>
      </c>
      <c r="O6" s="45">
        <f t="shared" si="4"/>
        <v>1573</v>
      </c>
      <c r="P6" s="45">
        <f t="shared" si="5"/>
        <v>1744</v>
      </c>
      <c r="Q6" s="63">
        <f t="shared" si="6"/>
        <v>0.10870947234583594</v>
      </c>
    </row>
    <row r="7" spans="1:17" s="20" customFormat="1" ht="12" customHeight="1" x14ac:dyDescent="0.2">
      <c r="A7" s="50" t="s">
        <v>264</v>
      </c>
      <c r="B7" s="107">
        <v>40</v>
      </c>
      <c r="C7" s="107">
        <v>24</v>
      </c>
      <c r="D7" s="107">
        <v>29</v>
      </c>
      <c r="E7" s="46">
        <f t="shared" si="0"/>
        <v>0.20833333333333326</v>
      </c>
      <c r="F7" s="107">
        <v>138</v>
      </c>
      <c r="G7" s="107">
        <v>163</v>
      </c>
      <c r="H7" s="107">
        <v>173</v>
      </c>
      <c r="I7" s="46">
        <f t="shared" si="1"/>
        <v>6.1349693251533832E-2</v>
      </c>
      <c r="J7" s="45">
        <v>3459</v>
      </c>
      <c r="K7" s="45">
        <v>2988</v>
      </c>
      <c r="L7" s="45">
        <v>3193</v>
      </c>
      <c r="M7" s="46">
        <f t="shared" si="2"/>
        <v>6.8607764390896886E-2</v>
      </c>
      <c r="N7" s="62">
        <f t="shared" si="3"/>
        <v>3637</v>
      </c>
      <c r="O7" s="45">
        <f t="shared" si="4"/>
        <v>3175</v>
      </c>
      <c r="P7" s="45">
        <f t="shared" si="5"/>
        <v>3395</v>
      </c>
      <c r="Q7" s="63">
        <f t="shared" si="6"/>
        <v>6.929133858267722E-2</v>
      </c>
    </row>
    <row r="8" spans="1:17" s="20" customFormat="1" ht="12" customHeight="1" x14ac:dyDescent="0.2">
      <c r="A8" s="50" t="s">
        <v>265</v>
      </c>
      <c r="B8" s="107">
        <v>35</v>
      </c>
      <c r="C8" s="107">
        <v>32</v>
      </c>
      <c r="D8" s="107">
        <v>37</v>
      </c>
      <c r="E8" s="46">
        <f t="shared" si="0"/>
        <v>0.15625</v>
      </c>
      <c r="F8" s="107">
        <v>169</v>
      </c>
      <c r="G8" s="107">
        <v>172</v>
      </c>
      <c r="H8" s="107">
        <v>160</v>
      </c>
      <c r="I8" s="46">
        <f t="shared" si="1"/>
        <v>-6.9767441860465129E-2</v>
      </c>
      <c r="J8" s="45">
        <v>3073</v>
      </c>
      <c r="K8" s="45">
        <v>2759</v>
      </c>
      <c r="L8" s="45">
        <v>3002</v>
      </c>
      <c r="M8" s="46">
        <f t="shared" si="2"/>
        <v>8.807538963392525E-2</v>
      </c>
      <c r="N8" s="62">
        <f t="shared" si="3"/>
        <v>3277</v>
      </c>
      <c r="O8" s="45">
        <f t="shared" si="4"/>
        <v>2963</v>
      </c>
      <c r="P8" s="45">
        <f t="shared" si="5"/>
        <v>3199</v>
      </c>
      <c r="Q8" s="63">
        <f t="shared" si="6"/>
        <v>7.9649004387445155E-2</v>
      </c>
    </row>
    <row r="9" spans="1:17" s="20" customFormat="1" ht="12" customHeight="1" x14ac:dyDescent="0.2">
      <c r="A9" s="50" t="s">
        <v>266</v>
      </c>
      <c r="B9" s="107">
        <v>30</v>
      </c>
      <c r="C9" s="107">
        <v>20</v>
      </c>
      <c r="D9" s="107">
        <v>27</v>
      </c>
      <c r="E9" s="46">
        <f t="shared" si="0"/>
        <v>0.35000000000000009</v>
      </c>
      <c r="F9" s="107">
        <v>155</v>
      </c>
      <c r="G9" s="107">
        <v>149</v>
      </c>
      <c r="H9" s="107">
        <v>146</v>
      </c>
      <c r="I9" s="46">
        <f t="shared" si="1"/>
        <v>-2.0134228187919434E-2</v>
      </c>
      <c r="J9" s="45">
        <v>2789</v>
      </c>
      <c r="K9" s="45">
        <v>2374</v>
      </c>
      <c r="L9" s="45">
        <v>2543</v>
      </c>
      <c r="M9" s="46">
        <f t="shared" si="2"/>
        <v>7.1187868576242597E-2</v>
      </c>
      <c r="N9" s="62">
        <f t="shared" si="3"/>
        <v>2974</v>
      </c>
      <c r="O9" s="45">
        <f t="shared" si="4"/>
        <v>2543</v>
      </c>
      <c r="P9" s="45">
        <f t="shared" si="5"/>
        <v>2716</v>
      </c>
      <c r="Q9" s="63">
        <f t="shared" si="6"/>
        <v>6.8029885961462755E-2</v>
      </c>
    </row>
    <row r="10" spans="1:17" s="20" customFormat="1" ht="12" customHeight="1" x14ac:dyDescent="0.2">
      <c r="A10" s="50" t="s">
        <v>267</v>
      </c>
      <c r="B10" s="107">
        <v>41</v>
      </c>
      <c r="C10" s="107">
        <v>34</v>
      </c>
      <c r="D10" s="107">
        <v>29</v>
      </c>
      <c r="E10" s="46">
        <f t="shared" si="0"/>
        <v>-0.1470588235294118</v>
      </c>
      <c r="F10" s="107">
        <v>163</v>
      </c>
      <c r="G10" s="107">
        <v>128</v>
      </c>
      <c r="H10" s="107">
        <v>121</v>
      </c>
      <c r="I10" s="46">
        <f t="shared" si="1"/>
        <v>-5.46875E-2</v>
      </c>
      <c r="J10" s="45">
        <v>2662</v>
      </c>
      <c r="K10" s="45">
        <v>2185</v>
      </c>
      <c r="L10" s="45">
        <v>2355</v>
      </c>
      <c r="M10" s="46">
        <f t="shared" si="2"/>
        <v>7.7803203661327203E-2</v>
      </c>
      <c r="N10" s="62">
        <f t="shared" si="3"/>
        <v>2866</v>
      </c>
      <c r="O10" s="45">
        <f t="shared" si="4"/>
        <v>2347</v>
      </c>
      <c r="P10" s="45">
        <f t="shared" si="5"/>
        <v>2505</v>
      </c>
      <c r="Q10" s="63">
        <f t="shared" si="6"/>
        <v>6.7319982956966395E-2</v>
      </c>
    </row>
    <row r="11" spans="1:17" s="20" customFormat="1" ht="12" customHeight="1" x14ac:dyDescent="0.2">
      <c r="A11" s="50" t="s">
        <v>268</v>
      </c>
      <c r="B11" s="107">
        <v>37</v>
      </c>
      <c r="C11" s="107">
        <v>26</v>
      </c>
      <c r="D11" s="107">
        <v>33</v>
      </c>
      <c r="E11" s="46">
        <f t="shared" si="0"/>
        <v>0.26923076923076916</v>
      </c>
      <c r="F11" s="107">
        <v>160</v>
      </c>
      <c r="G11" s="107">
        <v>130</v>
      </c>
      <c r="H11" s="107">
        <v>153</v>
      </c>
      <c r="I11" s="46">
        <f t="shared" si="1"/>
        <v>0.17692307692307696</v>
      </c>
      <c r="J11" s="45">
        <v>2843</v>
      </c>
      <c r="K11" s="45">
        <v>2217</v>
      </c>
      <c r="L11" s="45">
        <v>2459</v>
      </c>
      <c r="M11" s="46">
        <f t="shared" si="2"/>
        <v>0.10915651781686964</v>
      </c>
      <c r="N11" s="62">
        <f t="shared" si="3"/>
        <v>3040</v>
      </c>
      <c r="O11" s="45">
        <f t="shared" si="4"/>
        <v>2373</v>
      </c>
      <c r="P11" s="45">
        <f t="shared" si="5"/>
        <v>2645</v>
      </c>
      <c r="Q11" s="63">
        <f t="shared" si="6"/>
        <v>0.114622840286557</v>
      </c>
    </row>
    <row r="12" spans="1:17" s="20" customFormat="1" ht="12" customHeight="1" x14ac:dyDescent="0.2">
      <c r="A12" s="50" t="s">
        <v>269</v>
      </c>
      <c r="B12" s="107">
        <v>37</v>
      </c>
      <c r="C12" s="107">
        <v>38</v>
      </c>
      <c r="D12" s="107">
        <v>45</v>
      </c>
      <c r="E12" s="46">
        <f t="shared" si="0"/>
        <v>0.18421052631578938</v>
      </c>
      <c r="F12" s="107">
        <v>122</v>
      </c>
      <c r="G12" s="107">
        <v>138</v>
      </c>
      <c r="H12" s="107">
        <v>170</v>
      </c>
      <c r="I12" s="46">
        <f t="shared" si="1"/>
        <v>0.23188405797101441</v>
      </c>
      <c r="J12" s="45">
        <v>2612</v>
      </c>
      <c r="K12" s="45">
        <v>2223</v>
      </c>
      <c r="L12" s="45">
        <v>2552</v>
      </c>
      <c r="M12" s="46">
        <f t="shared" si="2"/>
        <v>0.14799820062977953</v>
      </c>
      <c r="N12" s="62">
        <f t="shared" si="3"/>
        <v>2771</v>
      </c>
      <c r="O12" s="45">
        <f t="shared" si="4"/>
        <v>2399</v>
      </c>
      <c r="P12" s="45">
        <f t="shared" si="5"/>
        <v>2767</v>
      </c>
      <c r="Q12" s="63">
        <f t="shared" si="6"/>
        <v>0.15339724885368899</v>
      </c>
    </row>
    <row r="13" spans="1:17" s="20" customFormat="1" ht="12" customHeight="1" x14ac:dyDescent="0.2">
      <c r="A13" s="50" t="s">
        <v>270</v>
      </c>
      <c r="B13" s="107">
        <v>26</v>
      </c>
      <c r="C13" s="107">
        <v>28</v>
      </c>
      <c r="D13" s="107">
        <v>28</v>
      </c>
      <c r="E13" s="46">
        <f t="shared" si="0"/>
        <v>0</v>
      </c>
      <c r="F13" s="107">
        <v>109</v>
      </c>
      <c r="G13" s="107">
        <v>118</v>
      </c>
      <c r="H13" s="107">
        <v>141</v>
      </c>
      <c r="I13" s="46">
        <f t="shared" si="1"/>
        <v>0.19491525423728806</v>
      </c>
      <c r="J13" s="45">
        <v>2234</v>
      </c>
      <c r="K13" s="45">
        <v>2020</v>
      </c>
      <c r="L13" s="45">
        <v>2225</v>
      </c>
      <c r="M13" s="46">
        <f t="shared" si="2"/>
        <v>0.10148514851485158</v>
      </c>
      <c r="N13" s="62">
        <f t="shared" si="3"/>
        <v>2369</v>
      </c>
      <c r="O13" s="45">
        <f t="shared" si="4"/>
        <v>2166</v>
      </c>
      <c r="P13" s="45">
        <f t="shared" si="5"/>
        <v>2394</v>
      </c>
      <c r="Q13" s="63">
        <f t="shared" si="6"/>
        <v>0.10526315789473695</v>
      </c>
    </row>
    <row r="14" spans="1:17" s="20" customFormat="1" ht="12" customHeight="1" x14ac:dyDescent="0.2">
      <c r="A14" s="50" t="s">
        <v>271</v>
      </c>
      <c r="B14" s="107">
        <v>20</v>
      </c>
      <c r="C14" s="107">
        <v>39</v>
      </c>
      <c r="D14" s="107">
        <v>34</v>
      </c>
      <c r="E14" s="46">
        <f t="shared" si="0"/>
        <v>-0.12820512820512819</v>
      </c>
      <c r="F14" s="107">
        <v>99</v>
      </c>
      <c r="G14" s="107">
        <v>110</v>
      </c>
      <c r="H14" s="107">
        <v>88</v>
      </c>
      <c r="I14" s="46">
        <f t="shared" si="1"/>
        <v>-0.19999999999999996</v>
      </c>
      <c r="J14" s="45">
        <v>2021</v>
      </c>
      <c r="K14" s="45">
        <v>1659</v>
      </c>
      <c r="L14" s="45">
        <v>1897</v>
      </c>
      <c r="M14" s="46">
        <f t="shared" si="2"/>
        <v>0.14345991561181437</v>
      </c>
      <c r="N14" s="62">
        <f t="shared" si="3"/>
        <v>2140</v>
      </c>
      <c r="O14" s="45">
        <f t="shared" si="4"/>
        <v>1808</v>
      </c>
      <c r="P14" s="45">
        <f t="shared" si="5"/>
        <v>2019</v>
      </c>
      <c r="Q14" s="63">
        <f t="shared" si="6"/>
        <v>0.11670353982300874</v>
      </c>
    </row>
    <row r="15" spans="1:17" s="20" customFormat="1" ht="12" customHeight="1" x14ac:dyDescent="0.2">
      <c r="A15" s="50" t="s">
        <v>272</v>
      </c>
      <c r="B15" s="107">
        <v>21</v>
      </c>
      <c r="C15" s="107">
        <v>35</v>
      </c>
      <c r="D15" s="107">
        <v>37</v>
      </c>
      <c r="E15" s="46">
        <f t="shared" si="0"/>
        <v>5.7142857142857162E-2</v>
      </c>
      <c r="F15" s="107">
        <v>95</v>
      </c>
      <c r="G15" s="107">
        <v>81</v>
      </c>
      <c r="H15" s="107">
        <v>91</v>
      </c>
      <c r="I15" s="46">
        <f t="shared" si="1"/>
        <v>0.12345679012345689</v>
      </c>
      <c r="J15" s="45">
        <v>1564</v>
      </c>
      <c r="K15" s="45">
        <v>1340</v>
      </c>
      <c r="L15" s="45">
        <v>1461</v>
      </c>
      <c r="M15" s="46">
        <f t="shared" si="2"/>
        <v>9.0298507462686528E-2</v>
      </c>
      <c r="N15" s="62">
        <f t="shared" si="3"/>
        <v>1680</v>
      </c>
      <c r="O15" s="45">
        <f t="shared" si="4"/>
        <v>1456</v>
      </c>
      <c r="P15" s="45">
        <f t="shared" si="5"/>
        <v>1589</v>
      </c>
      <c r="Q15" s="63">
        <f t="shared" si="6"/>
        <v>9.1346153846153744E-2</v>
      </c>
    </row>
    <row r="16" spans="1:17" s="20" customFormat="1" ht="12" customHeight="1" x14ac:dyDescent="0.2">
      <c r="A16" s="50" t="s">
        <v>273</v>
      </c>
      <c r="B16" s="107">
        <v>28</v>
      </c>
      <c r="C16" s="107">
        <v>16</v>
      </c>
      <c r="D16" s="107">
        <v>24</v>
      </c>
      <c r="E16" s="46">
        <f t="shared" si="0"/>
        <v>0.5</v>
      </c>
      <c r="F16" s="107">
        <v>73</v>
      </c>
      <c r="G16" s="107">
        <v>59</v>
      </c>
      <c r="H16" s="107">
        <v>70</v>
      </c>
      <c r="I16" s="46">
        <f t="shared" si="1"/>
        <v>0.18644067796610164</v>
      </c>
      <c r="J16" s="45">
        <v>1163</v>
      </c>
      <c r="K16" s="107">
        <v>984</v>
      </c>
      <c r="L16" s="45">
        <v>1180</v>
      </c>
      <c r="M16" s="46">
        <f t="shared" si="2"/>
        <v>0.19918699186991873</v>
      </c>
      <c r="N16" s="62">
        <f t="shared" si="3"/>
        <v>1264</v>
      </c>
      <c r="O16" s="45">
        <f t="shared" si="4"/>
        <v>1059</v>
      </c>
      <c r="P16" s="45">
        <f t="shared" si="5"/>
        <v>1274</v>
      </c>
      <c r="Q16" s="63">
        <f t="shared" si="6"/>
        <v>0.20302171860245521</v>
      </c>
    </row>
    <row r="17" spans="1:17" s="20" customFormat="1" ht="12" customHeight="1" x14ac:dyDescent="0.2">
      <c r="A17" s="50" t="s">
        <v>274</v>
      </c>
      <c r="B17" s="107">
        <v>28</v>
      </c>
      <c r="C17" s="107">
        <v>20</v>
      </c>
      <c r="D17" s="107">
        <v>30</v>
      </c>
      <c r="E17" s="46">
        <f t="shared" si="0"/>
        <v>0.5</v>
      </c>
      <c r="F17" s="107">
        <v>54</v>
      </c>
      <c r="G17" s="107">
        <v>56</v>
      </c>
      <c r="H17" s="107">
        <v>54</v>
      </c>
      <c r="I17" s="46">
        <f t="shared" si="1"/>
        <v>-3.5714285714285698E-2</v>
      </c>
      <c r="J17" s="107">
        <v>990</v>
      </c>
      <c r="K17" s="107">
        <v>785</v>
      </c>
      <c r="L17" s="107">
        <v>900</v>
      </c>
      <c r="M17" s="46">
        <f t="shared" si="2"/>
        <v>0.14649681528662417</v>
      </c>
      <c r="N17" s="62">
        <f t="shared" si="3"/>
        <v>1072</v>
      </c>
      <c r="O17" s="45">
        <f t="shared" si="4"/>
        <v>861</v>
      </c>
      <c r="P17" s="45">
        <f t="shared" si="5"/>
        <v>984</v>
      </c>
      <c r="Q17" s="63">
        <f t="shared" si="6"/>
        <v>0.14285714285714279</v>
      </c>
    </row>
    <row r="18" spans="1:17" s="20" customFormat="1" ht="12" customHeight="1" x14ac:dyDescent="0.2">
      <c r="A18" s="50" t="s">
        <v>112</v>
      </c>
      <c r="B18" s="107">
        <v>45</v>
      </c>
      <c r="C18" s="107">
        <v>49</v>
      </c>
      <c r="D18" s="107">
        <v>41</v>
      </c>
      <c r="E18" s="46">
        <f t="shared" si="0"/>
        <v>-0.16326530612244894</v>
      </c>
      <c r="F18" s="107">
        <v>97</v>
      </c>
      <c r="G18" s="107">
        <v>70</v>
      </c>
      <c r="H18" s="107">
        <v>86</v>
      </c>
      <c r="I18" s="46">
        <f t="shared" si="1"/>
        <v>0.22857142857142865</v>
      </c>
      <c r="J18" s="45">
        <v>1523</v>
      </c>
      <c r="K18" s="45">
        <v>1237</v>
      </c>
      <c r="L18" s="45">
        <v>1482</v>
      </c>
      <c r="M18" s="46">
        <f t="shared" si="2"/>
        <v>0.19805982215036377</v>
      </c>
      <c r="N18" s="62">
        <f t="shared" si="3"/>
        <v>1665</v>
      </c>
      <c r="O18" s="45">
        <f t="shared" si="4"/>
        <v>1356</v>
      </c>
      <c r="P18" s="45">
        <f t="shared" si="5"/>
        <v>1609</v>
      </c>
      <c r="Q18" s="63">
        <f t="shared" si="6"/>
        <v>0.18657817109144537</v>
      </c>
    </row>
    <row r="19" spans="1:17" s="20" customFormat="1" ht="12" customHeight="1" x14ac:dyDescent="0.2">
      <c r="A19" s="50" t="s">
        <v>70</v>
      </c>
      <c r="B19" s="107">
        <v>1</v>
      </c>
      <c r="C19" s="107">
        <v>0</v>
      </c>
      <c r="D19" s="107">
        <v>0</v>
      </c>
      <c r="E19" s="46" t="s">
        <v>62</v>
      </c>
      <c r="F19" s="107">
        <v>6</v>
      </c>
      <c r="G19" s="107">
        <v>0</v>
      </c>
      <c r="H19" s="107">
        <v>0</v>
      </c>
      <c r="I19" s="46" t="s">
        <v>62</v>
      </c>
      <c r="J19" s="107">
        <v>40</v>
      </c>
      <c r="K19" s="107">
        <v>4</v>
      </c>
      <c r="L19" s="107">
        <v>2</v>
      </c>
      <c r="M19" s="46">
        <f t="shared" si="2"/>
        <v>-0.5</v>
      </c>
      <c r="N19" s="62">
        <f t="shared" si="3"/>
        <v>47</v>
      </c>
      <c r="O19" s="45">
        <f t="shared" si="4"/>
        <v>4</v>
      </c>
      <c r="P19" s="45">
        <f t="shared" si="5"/>
        <v>2</v>
      </c>
      <c r="Q19" s="63">
        <f t="shared" si="6"/>
        <v>-0.5</v>
      </c>
    </row>
    <row r="20" spans="1:17" s="20" customFormat="1" ht="12" customHeight="1" x14ac:dyDescent="0.2">
      <c r="A20" s="54" t="s">
        <v>0</v>
      </c>
      <c r="B20" s="55">
        <f>SUM(B5:B19)</f>
        <v>403</v>
      </c>
      <c r="C20" s="56">
        <f t="shared" ref="C20:D20" si="7">SUM(C5:C19)</f>
        <v>378</v>
      </c>
      <c r="D20" s="56">
        <f t="shared" si="7"/>
        <v>404</v>
      </c>
      <c r="E20" s="57">
        <f>D20/C20-1</f>
        <v>6.8783068783068835E-2</v>
      </c>
      <c r="F20" s="55">
        <f t="shared" ref="F20:H20" si="8">SUM(F5:F19)</f>
        <v>1515</v>
      </c>
      <c r="G20" s="56">
        <f t="shared" si="8"/>
        <v>1491</v>
      </c>
      <c r="H20" s="56">
        <f t="shared" si="8"/>
        <v>1538</v>
      </c>
      <c r="I20" s="57">
        <f>H20/G20-1</f>
        <v>3.1522468142186399E-2</v>
      </c>
      <c r="J20" s="55">
        <f t="shared" ref="J20:L20" si="9">SUM(J5:J19)</f>
        <v>28876</v>
      </c>
      <c r="K20" s="56">
        <f t="shared" si="9"/>
        <v>24419</v>
      </c>
      <c r="L20" s="56">
        <f t="shared" si="9"/>
        <v>27049</v>
      </c>
      <c r="M20" s="57">
        <f>L20/K20-1</f>
        <v>0.10770301814161098</v>
      </c>
      <c r="N20" s="55">
        <f t="shared" ref="N20:P20" si="10">SUM(N5:N19)</f>
        <v>30794</v>
      </c>
      <c r="O20" s="56">
        <f t="shared" si="10"/>
        <v>26288</v>
      </c>
      <c r="P20" s="56">
        <f t="shared" si="10"/>
        <v>28991</v>
      </c>
      <c r="Q20" s="64">
        <f>P20/O20-1</f>
        <v>0.10282258064516125</v>
      </c>
    </row>
    <row r="21" spans="1:17" s="20" customFormat="1" ht="12" customHeight="1" x14ac:dyDescent="0.2"/>
    <row r="22" spans="1:17" s="20" customFormat="1" ht="12" customHeight="1" x14ac:dyDescent="0.2"/>
    <row r="23" spans="1:17" s="20" customFormat="1" ht="12" customHeight="1" x14ac:dyDescent="0.2"/>
    <row r="24" spans="1:17" s="20" customFormat="1" ht="12" customHeight="1" x14ac:dyDescent="0.2"/>
    <row r="25" spans="1:17" s="20" customFormat="1" ht="12" customHeight="1" x14ac:dyDescent="0.2"/>
    <row r="26" spans="1:17" s="20" customFormat="1" ht="12" customHeight="1" x14ac:dyDescent="0.2"/>
    <row r="27" spans="1:17" s="20" customFormat="1" ht="12" customHeight="1" x14ac:dyDescent="0.2"/>
    <row r="28" spans="1:17" s="20" customFormat="1" ht="12" customHeight="1" x14ac:dyDescent="0.2"/>
    <row r="29" spans="1:17" s="20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5" orientation="portrait" r:id="rId1"/>
  <ignoredErrors>
    <ignoredError sqref="B20:H20 N20:Q20" formulaRange="1"/>
    <ignoredError sqref="I20:M20" formula="1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30647-F7A5-4863-BDE3-79008DEC30FE}">
  <sheetPr>
    <tabColor theme="0" tint="-4.9989318521683403E-2"/>
  </sheetPr>
  <dimension ref="A1:Q33"/>
  <sheetViews>
    <sheetView showGridLines="0" showRuler="0" zoomScale="140" zoomScaleNormal="140" zoomScaleSheetLayoutView="100" workbookViewId="0">
      <selection activeCell="I1" sqref="I1"/>
    </sheetView>
  </sheetViews>
  <sheetFormatPr defaultColWidth="7.88671875" defaultRowHeight="13.2" x14ac:dyDescent="0.25"/>
  <cols>
    <col min="1" max="1" width="15.6640625" style="3" customWidth="1"/>
    <col min="2" max="24" width="5.6640625" style="3" customWidth="1"/>
    <col min="25" max="16384" width="7.88671875" style="3"/>
  </cols>
  <sheetData>
    <row r="1" spans="1:17" ht="19.95" customHeight="1" x14ac:dyDescent="0.3">
      <c r="A1" s="24" t="s">
        <v>354</v>
      </c>
      <c r="B1" s="13"/>
      <c r="C1" s="13"/>
      <c r="D1" s="13"/>
      <c r="E1" s="13"/>
      <c r="F1" s="13"/>
      <c r="G1" s="15"/>
    </row>
    <row r="2" spans="1:17" s="79" customFormat="1" ht="25.2" customHeight="1" thickBot="1" x14ac:dyDescent="0.25">
      <c r="A2" s="77"/>
      <c r="B2" s="78"/>
      <c r="C2" s="78"/>
      <c r="D2" s="78"/>
      <c r="E2" s="78"/>
      <c r="F2" s="78"/>
    </row>
    <row r="3" spans="1:17" s="79" customFormat="1" ht="13.95" customHeight="1" thickBot="1" x14ac:dyDescent="0.25">
      <c r="A3" s="175" t="s">
        <v>71</v>
      </c>
      <c r="B3" s="176" t="s">
        <v>49</v>
      </c>
      <c r="C3" s="176"/>
      <c r="D3" s="176"/>
      <c r="E3" s="177"/>
      <c r="F3" s="176" t="s">
        <v>50</v>
      </c>
      <c r="G3" s="176"/>
      <c r="H3" s="176"/>
      <c r="I3" s="177"/>
      <c r="J3" s="178" t="s">
        <v>51</v>
      </c>
      <c r="K3" s="176"/>
      <c r="L3" s="176"/>
      <c r="M3" s="177"/>
      <c r="N3" s="178" t="s">
        <v>52</v>
      </c>
      <c r="O3" s="176"/>
      <c r="P3" s="176"/>
      <c r="Q3" s="176"/>
    </row>
    <row r="4" spans="1:17" s="79" customFormat="1" ht="19.95" customHeight="1" thickBot="1" x14ac:dyDescent="0.25">
      <c r="A4" s="175"/>
      <c r="B4" s="142">
        <v>2019</v>
      </c>
      <c r="C4" s="142">
        <v>2021</v>
      </c>
      <c r="D4" s="142">
        <v>2022</v>
      </c>
      <c r="E4" s="42" t="s">
        <v>330</v>
      </c>
      <c r="F4" s="142">
        <v>2019</v>
      </c>
      <c r="G4" s="142">
        <v>2021</v>
      </c>
      <c r="H4" s="142">
        <v>2022</v>
      </c>
      <c r="I4" s="42" t="s">
        <v>330</v>
      </c>
      <c r="J4" s="142">
        <v>2019</v>
      </c>
      <c r="K4" s="142">
        <v>2021</v>
      </c>
      <c r="L4" s="142">
        <v>2022</v>
      </c>
      <c r="M4" s="42" t="s">
        <v>330</v>
      </c>
      <c r="N4" s="143">
        <v>2019</v>
      </c>
      <c r="O4" s="143">
        <v>2021</v>
      </c>
      <c r="P4" s="143">
        <v>2022</v>
      </c>
      <c r="Q4" s="144" t="s">
        <v>330</v>
      </c>
    </row>
    <row r="5" spans="1:17" s="79" customFormat="1" ht="12" customHeight="1" x14ac:dyDescent="0.2">
      <c r="A5" s="50" t="s">
        <v>72</v>
      </c>
      <c r="B5" s="45">
        <v>26208</v>
      </c>
      <c r="C5" s="45">
        <v>22890</v>
      </c>
      <c r="D5" s="45">
        <v>24881</v>
      </c>
      <c r="E5" s="46">
        <f t="shared" ref="E5:E8" si="0">D5/C5-1</f>
        <v>8.6981214504150195E-2</v>
      </c>
      <c r="F5" s="107">
        <v>406</v>
      </c>
      <c r="G5" s="107">
        <v>366</v>
      </c>
      <c r="H5" s="107">
        <v>379</v>
      </c>
      <c r="I5" s="46">
        <f t="shared" ref="I5:I7" si="1">H5/G5-1</f>
        <v>3.5519125683060038E-2</v>
      </c>
      <c r="J5" s="45">
        <v>1434</v>
      </c>
      <c r="K5" s="45">
        <v>1428</v>
      </c>
      <c r="L5" s="45">
        <v>1453</v>
      </c>
      <c r="M5" s="46">
        <f t="shared" ref="M5:M7" si="2">L5/K5-1</f>
        <v>1.7507002801120386E-2</v>
      </c>
      <c r="N5" s="45">
        <v>31690</v>
      </c>
      <c r="O5" s="45">
        <v>26701</v>
      </c>
      <c r="P5" s="45">
        <v>29130</v>
      </c>
      <c r="Q5" s="71">
        <f t="shared" ref="Q5:Q8" si="3">P5/O5-1</f>
        <v>9.0970375641361789E-2</v>
      </c>
    </row>
    <row r="6" spans="1:17" s="79" customFormat="1" ht="12" customHeight="1" x14ac:dyDescent="0.2">
      <c r="A6" s="50" t="s">
        <v>73</v>
      </c>
      <c r="B6" s="45">
        <v>9463</v>
      </c>
      <c r="C6" s="45">
        <v>6815</v>
      </c>
      <c r="D6" s="45">
        <v>8223</v>
      </c>
      <c r="E6" s="46">
        <f t="shared" si="0"/>
        <v>0.20660308143800443</v>
      </c>
      <c r="F6" s="107">
        <v>256</v>
      </c>
      <c r="G6" s="107">
        <v>173</v>
      </c>
      <c r="H6" s="107">
        <v>199</v>
      </c>
      <c r="I6" s="46">
        <f t="shared" si="1"/>
        <v>0.1502890173410405</v>
      </c>
      <c r="J6" s="107">
        <v>843</v>
      </c>
      <c r="K6" s="107">
        <v>645</v>
      </c>
      <c r="L6" s="107">
        <v>715</v>
      </c>
      <c r="M6" s="46">
        <f t="shared" si="2"/>
        <v>0.10852713178294571</v>
      </c>
      <c r="N6" s="45">
        <v>11350</v>
      </c>
      <c r="O6" s="45">
        <v>7961</v>
      </c>
      <c r="P6" s="45">
        <v>9581</v>
      </c>
      <c r="Q6" s="63">
        <f t="shared" si="3"/>
        <v>0.20349202361512364</v>
      </c>
    </row>
    <row r="7" spans="1:17" s="79" customFormat="1" ht="12" customHeight="1" x14ac:dyDescent="0.2">
      <c r="A7" s="50" t="s">
        <v>209</v>
      </c>
      <c r="B7" s="45">
        <v>1559</v>
      </c>
      <c r="C7" s="107">
        <v>979</v>
      </c>
      <c r="D7" s="45">
        <v>1172</v>
      </c>
      <c r="E7" s="167">
        <f t="shared" si="0"/>
        <v>0.19713993871297242</v>
      </c>
      <c r="F7" s="107">
        <v>26</v>
      </c>
      <c r="G7" s="107">
        <v>22</v>
      </c>
      <c r="H7" s="107">
        <v>40</v>
      </c>
      <c r="I7" s="167">
        <f t="shared" si="1"/>
        <v>0.81818181818181812</v>
      </c>
      <c r="J7" s="107">
        <v>105</v>
      </c>
      <c r="K7" s="107">
        <v>88</v>
      </c>
      <c r="L7" s="107">
        <v>134</v>
      </c>
      <c r="M7" s="167">
        <f t="shared" si="2"/>
        <v>0.52272727272727271</v>
      </c>
      <c r="N7" s="45">
        <v>1867</v>
      </c>
      <c r="O7" s="45">
        <v>1184</v>
      </c>
      <c r="P7" s="45">
        <v>1403</v>
      </c>
      <c r="Q7" s="168">
        <f t="shared" si="3"/>
        <v>0.18496621621621623</v>
      </c>
    </row>
    <row r="8" spans="1:17" s="79" customFormat="1" ht="12" customHeight="1" x14ac:dyDescent="0.2">
      <c r="A8" s="50" t="s">
        <v>70</v>
      </c>
      <c r="B8" s="107">
        <v>21</v>
      </c>
      <c r="C8" s="107">
        <v>7</v>
      </c>
      <c r="D8" s="107">
        <v>0</v>
      </c>
      <c r="E8" s="167">
        <f t="shared" si="0"/>
        <v>-1</v>
      </c>
      <c r="F8" s="107">
        <v>0</v>
      </c>
      <c r="G8" s="107">
        <v>0</v>
      </c>
      <c r="H8" s="107">
        <v>0</v>
      </c>
      <c r="I8" s="167" t="s">
        <v>62</v>
      </c>
      <c r="J8" s="107">
        <v>1</v>
      </c>
      <c r="K8" s="107">
        <v>0</v>
      </c>
      <c r="L8" s="107">
        <v>0</v>
      </c>
      <c r="M8" s="167" t="s">
        <v>62</v>
      </c>
      <c r="N8" s="107">
        <v>27</v>
      </c>
      <c r="O8" s="107">
        <v>7</v>
      </c>
      <c r="P8" s="107">
        <v>0</v>
      </c>
      <c r="Q8" s="168">
        <f t="shared" si="3"/>
        <v>-1</v>
      </c>
    </row>
    <row r="9" spans="1:17" s="79" customFormat="1" ht="12" customHeight="1" x14ac:dyDescent="0.2">
      <c r="A9" s="54" t="s">
        <v>0</v>
      </c>
      <c r="B9" s="55">
        <f>SUM(B5:B8)</f>
        <v>37251</v>
      </c>
      <c r="C9" s="56">
        <f t="shared" ref="C9:D9" si="4">SUM(C5:C8)</f>
        <v>30691</v>
      </c>
      <c r="D9" s="56">
        <f t="shared" si="4"/>
        <v>34276</v>
      </c>
      <c r="E9" s="57">
        <f>D9/C9-1</f>
        <v>0.11680948812355418</v>
      </c>
      <c r="F9" s="55">
        <f>SUM(F5:F8)</f>
        <v>688</v>
      </c>
      <c r="G9" s="56">
        <f t="shared" ref="G9:H9" si="5">SUM(G5:G8)</f>
        <v>561</v>
      </c>
      <c r="H9" s="56">
        <f t="shared" si="5"/>
        <v>618</v>
      </c>
      <c r="I9" s="57">
        <f>H9/G9-1</f>
        <v>0.10160427807486627</v>
      </c>
      <c r="J9" s="55">
        <f t="shared" ref="J9:L9" si="6">SUM(J5:J8)</f>
        <v>2383</v>
      </c>
      <c r="K9" s="56">
        <f t="shared" si="6"/>
        <v>2161</v>
      </c>
      <c r="L9" s="56">
        <f t="shared" si="6"/>
        <v>2302</v>
      </c>
      <c r="M9" s="57">
        <f>L9/K9-1</f>
        <v>6.5247570569180846E-2</v>
      </c>
      <c r="N9" s="55">
        <f t="shared" ref="N9:P9" si="7">SUM(N5:N8)</f>
        <v>44934</v>
      </c>
      <c r="O9" s="56">
        <f t="shared" si="7"/>
        <v>35853</v>
      </c>
      <c r="P9" s="56">
        <f t="shared" si="7"/>
        <v>40114</v>
      </c>
      <c r="Q9" s="64">
        <f>P9/O9-1</f>
        <v>0.11884640058014662</v>
      </c>
    </row>
    <row r="10" spans="1:17" s="79" customFormat="1" ht="12" customHeight="1" x14ac:dyDescent="0.2"/>
    <row r="11" spans="1:17" s="79" customFormat="1" ht="12" customHeight="1" x14ac:dyDescent="0.2"/>
    <row r="12" spans="1:17" s="79" customFormat="1" ht="12" customHeight="1" x14ac:dyDescent="0.2"/>
    <row r="13" spans="1:17" s="79" customFormat="1" ht="12" customHeight="1" x14ac:dyDescent="0.2"/>
    <row r="14" spans="1:17" s="79" customFormat="1" ht="12" customHeight="1" x14ac:dyDescent="0.2"/>
    <row r="15" spans="1:17" s="79" customFormat="1" ht="12" customHeight="1" x14ac:dyDescent="0.2"/>
    <row r="16" spans="1:17" s="79" customFormat="1" ht="12" customHeight="1" x14ac:dyDescent="0.2"/>
    <row r="17" s="79" customFormat="1" ht="12" customHeight="1" x14ac:dyDescent="0.2"/>
    <row r="18" s="79" customFormat="1" ht="12" customHeight="1" x14ac:dyDescent="0.2"/>
    <row r="19" s="79" customFormat="1" ht="12" customHeight="1" x14ac:dyDescent="0.2"/>
    <row r="20" s="79" customFormat="1" ht="12" customHeight="1" x14ac:dyDescent="0.2"/>
    <row r="21" s="79" customFormat="1" ht="12" customHeight="1" x14ac:dyDescent="0.2"/>
    <row r="22" s="79" customFormat="1" ht="12" customHeight="1" x14ac:dyDescent="0.2"/>
    <row r="23" s="79" customFormat="1" ht="12" customHeight="1" x14ac:dyDescent="0.2"/>
    <row r="24" s="79" customFormat="1" ht="12" customHeight="1" x14ac:dyDescent="0.2"/>
    <row r="25" s="79" customFormat="1" ht="12" customHeight="1" x14ac:dyDescent="0.2"/>
    <row r="26" s="79" customFormat="1" ht="12" customHeight="1" x14ac:dyDescent="0.2"/>
    <row r="27" s="79" customFormat="1" ht="12" customHeight="1" x14ac:dyDescent="0.2"/>
    <row r="28" s="79" customFormat="1" ht="12" customHeight="1" x14ac:dyDescent="0.2"/>
    <row r="29" s="79" customFormat="1" ht="12" customHeight="1" x14ac:dyDescent="0.2"/>
    <row r="30" ht="12" customHeight="1" x14ac:dyDescent="0.25"/>
    <row r="31" ht="12" customHeight="1" x14ac:dyDescent="0.25"/>
    <row r="32" ht="12" customHeight="1" x14ac:dyDescent="0.25"/>
    <row r="33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92" fitToHeight="2" orientation="portrait" horizontalDpi="300" verticalDpi="300" r:id="rId1"/>
  <headerFooter scaleWithDoc="0" alignWithMargins="0"/>
  <ignoredErrors>
    <ignoredError sqref="B9:D9 F9:L9 N9:Q9" formulaRange="1"/>
    <ignoredError sqref="E9 M9" formula="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FC74-B4CF-4906-9792-67C1EE92A1BF}">
  <sheetPr>
    <tabColor theme="0" tint="-4.9989318521683403E-2"/>
  </sheetPr>
  <dimension ref="A1:Q33"/>
  <sheetViews>
    <sheetView showGridLines="0" showRuler="0" zoomScale="130" zoomScaleNormal="130" zoomScaleSheetLayoutView="100" workbookViewId="0">
      <selection activeCell="I1" sqref="I1"/>
    </sheetView>
  </sheetViews>
  <sheetFormatPr defaultColWidth="7.88671875" defaultRowHeight="13.2" x14ac:dyDescent="0.25"/>
  <cols>
    <col min="1" max="1" width="11.33203125" style="3" customWidth="1"/>
    <col min="2" max="24" width="5.6640625" style="3" customWidth="1"/>
    <col min="25" max="16384" width="7.88671875" style="3"/>
  </cols>
  <sheetData>
    <row r="1" spans="1:17" ht="19.95" customHeight="1" x14ac:dyDescent="0.3">
      <c r="A1" s="24" t="s">
        <v>355</v>
      </c>
      <c r="B1" s="13"/>
      <c r="C1" s="13"/>
      <c r="D1" s="13"/>
      <c r="E1" s="13"/>
      <c r="F1" s="13"/>
      <c r="G1" s="15"/>
    </row>
    <row r="2" spans="1:17" s="79" customFormat="1" ht="25.2" customHeight="1" thickBot="1" x14ac:dyDescent="0.25">
      <c r="A2" s="77"/>
      <c r="B2" s="78"/>
      <c r="C2" s="78"/>
      <c r="D2" s="78"/>
      <c r="E2" s="78"/>
      <c r="F2" s="78"/>
    </row>
    <row r="3" spans="1:17" s="79" customFormat="1" ht="13.95" customHeight="1" thickBot="1" x14ac:dyDescent="0.25">
      <c r="A3" s="175" t="s">
        <v>61</v>
      </c>
      <c r="B3" s="176" t="s">
        <v>49</v>
      </c>
      <c r="C3" s="176"/>
      <c r="D3" s="176"/>
      <c r="E3" s="177"/>
      <c r="F3" s="176" t="s">
        <v>50</v>
      </c>
      <c r="G3" s="176"/>
      <c r="H3" s="176"/>
      <c r="I3" s="177"/>
      <c r="J3" s="178" t="s">
        <v>51</v>
      </c>
      <c r="K3" s="176"/>
      <c r="L3" s="176"/>
      <c r="M3" s="177"/>
      <c r="N3" s="178" t="s">
        <v>52</v>
      </c>
      <c r="O3" s="176"/>
      <c r="P3" s="176"/>
      <c r="Q3" s="176"/>
    </row>
    <row r="4" spans="1:17" s="79" customFormat="1" ht="19.95" customHeight="1" thickBot="1" x14ac:dyDescent="0.25">
      <c r="A4" s="175"/>
      <c r="B4" s="142">
        <v>2019</v>
      </c>
      <c r="C4" s="142">
        <v>2021</v>
      </c>
      <c r="D4" s="142">
        <v>2022</v>
      </c>
      <c r="E4" s="42" t="s">
        <v>330</v>
      </c>
      <c r="F4" s="142">
        <v>2019</v>
      </c>
      <c r="G4" s="142">
        <v>2021</v>
      </c>
      <c r="H4" s="142">
        <v>2022</v>
      </c>
      <c r="I4" s="42" t="s">
        <v>330</v>
      </c>
      <c r="J4" s="142">
        <v>2019</v>
      </c>
      <c r="K4" s="142">
        <v>2021</v>
      </c>
      <c r="L4" s="142">
        <v>2022</v>
      </c>
      <c r="M4" s="42" t="s">
        <v>330</v>
      </c>
      <c r="N4" s="143">
        <v>2019</v>
      </c>
      <c r="O4" s="143">
        <v>2021</v>
      </c>
      <c r="P4" s="143">
        <v>2022</v>
      </c>
      <c r="Q4" s="144" t="s">
        <v>330</v>
      </c>
    </row>
    <row r="5" spans="1:17" s="79" customFormat="1" ht="12" customHeight="1" x14ac:dyDescent="0.2">
      <c r="A5" s="50" t="s">
        <v>55</v>
      </c>
      <c r="B5" s="45">
        <v>5565</v>
      </c>
      <c r="C5" s="45">
        <v>3905</v>
      </c>
      <c r="D5" s="45">
        <v>4682</v>
      </c>
      <c r="E5" s="46">
        <f t="shared" ref="E5:E7" si="0">D5/C5-1</f>
        <v>0.19897567221510881</v>
      </c>
      <c r="F5" s="45">
        <v>134</v>
      </c>
      <c r="G5" s="45">
        <v>96</v>
      </c>
      <c r="H5" s="45">
        <v>105</v>
      </c>
      <c r="I5" s="46">
        <f t="shared" ref="I5:I7" si="1">H5/G5-1</f>
        <v>9.375E-2</v>
      </c>
      <c r="J5" s="45">
        <v>427</v>
      </c>
      <c r="K5" s="45">
        <v>298</v>
      </c>
      <c r="L5" s="45">
        <v>346</v>
      </c>
      <c r="M5" s="46">
        <f t="shared" ref="M5:M7" si="2">L5/K5-1</f>
        <v>0.16107382550335569</v>
      </c>
      <c r="N5" s="62">
        <v>5513</v>
      </c>
      <c r="O5" s="45">
        <v>3836</v>
      </c>
      <c r="P5" s="45">
        <v>4597</v>
      </c>
      <c r="Q5" s="71">
        <f t="shared" ref="Q5:Q7" si="3">P5/O5-1</f>
        <v>0.1983837330552658</v>
      </c>
    </row>
    <row r="6" spans="1:17" s="79" customFormat="1" ht="12" customHeight="1" x14ac:dyDescent="0.2">
      <c r="A6" s="50" t="s">
        <v>56</v>
      </c>
      <c r="B6" s="45">
        <v>19518</v>
      </c>
      <c r="C6" s="45">
        <v>16193</v>
      </c>
      <c r="D6" s="45">
        <v>17722</v>
      </c>
      <c r="E6" s="46">
        <f t="shared" si="0"/>
        <v>9.4423516334218416E-2</v>
      </c>
      <c r="F6" s="45">
        <v>265</v>
      </c>
      <c r="G6" s="45">
        <v>221</v>
      </c>
      <c r="H6" s="45">
        <v>254</v>
      </c>
      <c r="I6" s="46">
        <f t="shared" si="1"/>
        <v>0.14932126696832571</v>
      </c>
      <c r="J6" s="45">
        <v>1012</v>
      </c>
      <c r="K6" s="45">
        <v>952</v>
      </c>
      <c r="L6" s="45">
        <v>996</v>
      </c>
      <c r="M6" s="46">
        <f t="shared" si="2"/>
        <v>4.6218487394958041E-2</v>
      </c>
      <c r="N6" s="62">
        <v>25880</v>
      </c>
      <c r="O6" s="45">
        <v>20591</v>
      </c>
      <c r="P6" s="45">
        <v>22622</v>
      </c>
      <c r="Q6" s="63">
        <f t="shared" si="3"/>
        <v>9.8635326113350574E-2</v>
      </c>
    </row>
    <row r="7" spans="1:17" s="79" customFormat="1" ht="12" customHeight="1" x14ac:dyDescent="0.2">
      <c r="A7" s="50" t="s">
        <v>57</v>
      </c>
      <c r="B7" s="45">
        <v>12168</v>
      </c>
      <c r="C7" s="45">
        <v>10593</v>
      </c>
      <c r="D7" s="45">
        <v>11872</v>
      </c>
      <c r="E7" s="46">
        <f t="shared" si="0"/>
        <v>0.12074011139431695</v>
      </c>
      <c r="F7" s="45">
        <v>289</v>
      </c>
      <c r="G7" s="45">
        <v>244</v>
      </c>
      <c r="H7" s="45">
        <v>259</v>
      </c>
      <c r="I7" s="46">
        <f t="shared" si="1"/>
        <v>6.1475409836065475E-2</v>
      </c>
      <c r="J7" s="45">
        <v>944</v>
      </c>
      <c r="K7" s="45">
        <v>911</v>
      </c>
      <c r="L7" s="45">
        <v>960</v>
      </c>
      <c r="M7" s="46">
        <f t="shared" si="2"/>
        <v>5.3787047200878124E-2</v>
      </c>
      <c r="N7" s="62">
        <v>13541</v>
      </c>
      <c r="O7" s="45">
        <v>11426</v>
      </c>
      <c r="P7" s="45">
        <v>12895</v>
      </c>
      <c r="Q7" s="63">
        <f t="shared" si="3"/>
        <v>0.1285664274461753</v>
      </c>
    </row>
    <row r="8" spans="1:17" s="79" customFormat="1" ht="12" customHeight="1" x14ac:dyDescent="0.2">
      <c r="A8" s="54" t="s">
        <v>0</v>
      </c>
      <c r="B8" s="55">
        <f>SUM(B5:B7)</f>
        <v>37251</v>
      </c>
      <c r="C8" s="56">
        <f t="shared" ref="C8:D8" si="4">SUM(C5:C7)</f>
        <v>30691</v>
      </c>
      <c r="D8" s="56">
        <f t="shared" si="4"/>
        <v>34276</v>
      </c>
      <c r="E8" s="57">
        <f>D8/C8-1</f>
        <v>0.11680948812355418</v>
      </c>
      <c r="F8" s="55">
        <f>SUM(F5:F7)</f>
        <v>688</v>
      </c>
      <c r="G8" s="56">
        <f t="shared" ref="G8:H8" si="5">SUM(G5:G7)</f>
        <v>561</v>
      </c>
      <c r="H8" s="56">
        <f t="shared" si="5"/>
        <v>618</v>
      </c>
      <c r="I8" s="57">
        <f>H8/G8-1</f>
        <v>0.10160427807486627</v>
      </c>
      <c r="J8" s="55">
        <f t="shared" ref="J8:L8" si="6">SUM(J5:J7)</f>
        <v>2383</v>
      </c>
      <c r="K8" s="56">
        <f t="shared" si="6"/>
        <v>2161</v>
      </c>
      <c r="L8" s="56">
        <f t="shared" si="6"/>
        <v>2302</v>
      </c>
      <c r="M8" s="57">
        <f>L8/K8-1</f>
        <v>6.5247570569180846E-2</v>
      </c>
      <c r="N8" s="55">
        <f t="shared" ref="N8:P8" si="7">SUM(N5:N7)</f>
        <v>44934</v>
      </c>
      <c r="O8" s="56">
        <f t="shared" si="7"/>
        <v>35853</v>
      </c>
      <c r="P8" s="56">
        <f t="shared" si="7"/>
        <v>40114</v>
      </c>
      <c r="Q8" s="64">
        <f>P8/O8-1</f>
        <v>0.11884640058014662</v>
      </c>
    </row>
    <row r="9" spans="1:17" s="79" customFormat="1" ht="12" customHeight="1" x14ac:dyDescent="0.2"/>
    <row r="10" spans="1:17" s="79" customFormat="1" ht="12" customHeight="1" x14ac:dyDescent="0.2"/>
    <row r="11" spans="1:17" s="79" customFormat="1" ht="12" customHeight="1" x14ac:dyDescent="0.2"/>
    <row r="12" spans="1:17" s="79" customFormat="1" ht="12" customHeight="1" x14ac:dyDescent="0.2"/>
    <row r="13" spans="1:17" s="79" customFormat="1" ht="12" customHeight="1" x14ac:dyDescent="0.2"/>
    <row r="14" spans="1:17" s="79" customFormat="1" ht="12" customHeight="1" x14ac:dyDescent="0.2"/>
    <row r="15" spans="1:17" s="79" customFormat="1" ht="12" customHeight="1" x14ac:dyDescent="0.2"/>
    <row r="16" spans="1:17" s="79" customFormat="1" ht="12" customHeight="1" x14ac:dyDescent="0.2"/>
    <row r="17" s="79" customFormat="1" ht="12" customHeight="1" x14ac:dyDescent="0.2"/>
    <row r="18" s="79" customFormat="1" ht="12" customHeight="1" x14ac:dyDescent="0.2"/>
    <row r="19" s="79" customFormat="1" ht="12" customHeight="1" x14ac:dyDescent="0.2"/>
    <row r="20" s="79" customFormat="1" ht="12" customHeight="1" x14ac:dyDescent="0.2"/>
    <row r="21" s="79" customFormat="1" ht="12" customHeight="1" x14ac:dyDescent="0.2"/>
    <row r="22" s="79" customFormat="1" ht="12" customHeight="1" x14ac:dyDescent="0.2"/>
    <row r="23" s="79" customFormat="1" ht="12" customHeight="1" x14ac:dyDescent="0.2"/>
    <row r="24" s="79" customFormat="1" ht="12" customHeight="1" x14ac:dyDescent="0.2"/>
    <row r="25" s="79" customFormat="1" ht="12" customHeight="1" x14ac:dyDescent="0.2"/>
    <row r="26" s="79" customFormat="1" ht="12" customHeight="1" x14ac:dyDescent="0.2"/>
    <row r="27" s="79" customFormat="1" ht="12" customHeight="1" x14ac:dyDescent="0.2"/>
    <row r="28" s="79" customFormat="1" ht="12" customHeight="1" x14ac:dyDescent="0.2"/>
    <row r="29" s="79" customFormat="1" ht="12" customHeight="1" x14ac:dyDescent="0.2"/>
    <row r="30" ht="12" customHeight="1" x14ac:dyDescent="0.25"/>
    <row r="31" ht="12" customHeight="1" x14ac:dyDescent="0.25"/>
    <row r="32" ht="12" customHeight="1" x14ac:dyDescent="0.25"/>
    <row r="33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96" fitToHeight="2" orientation="portrait" horizontalDpi="300" verticalDpi="300" r:id="rId1"/>
  <headerFooter scaleWithDoc="0" alignWithMargins="0"/>
  <ignoredErrors>
    <ignoredError sqref="B8:D8 N8:Q8" formulaRange="1"/>
    <ignoredError sqref="E8:M8" formula="1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EC76-E4CA-4AF1-A2F0-050C2B876B94}">
  <sheetPr>
    <tabColor theme="0" tint="-4.9989318521683403E-2"/>
  </sheetPr>
  <dimension ref="A1:R33"/>
  <sheetViews>
    <sheetView showGridLines="0" showRuler="0" zoomScale="130" zoomScaleNormal="130" zoomScaleSheetLayoutView="100" workbookViewId="0">
      <selection activeCell="F1" sqref="F1"/>
    </sheetView>
  </sheetViews>
  <sheetFormatPr defaultColWidth="7.88671875" defaultRowHeight="13.2" x14ac:dyDescent="0.25"/>
  <cols>
    <col min="1" max="1" width="18.88671875" style="3" customWidth="1"/>
    <col min="2" max="2" width="22.44140625" style="3" customWidth="1"/>
    <col min="3" max="24" width="5.6640625" style="3" customWidth="1"/>
    <col min="25" max="16384" width="7.88671875" style="3"/>
  </cols>
  <sheetData>
    <row r="1" spans="1:18" ht="19.95" customHeight="1" x14ac:dyDescent="0.3">
      <c r="A1" s="24" t="s">
        <v>356</v>
      </c>
      <c r="C1" s="12"/>
      <c r="D1" s="12"/>
      <c r="E1" s="12"/>
      <c r="F1" s="12"/>
      <c r="G1" s="12"/>
      <c r="H1" s="14"/>
    </row>
    <row r="2" spans="1:18" s="79" customFormat="1" ht="25.2" customHeight="1" thickBot="1" x14ac:dyDescent="0.25">
      <c r="A2" s="96"/>
      <c r="B2" s="77"/>
      <c r="C2" s="78"/>
      <c r="D2" s="78"/>
      <c r="E2" s="78"/>
      <c r="F2" s="78"/>
      <c r="G2" s="78"/>
    </row>
    <row r="3" spans="1:18" s="79" customFormat="1" ht="13.95" customHeight="1" thickBot="1" x14ac:dyDescent="0.25">
      <c r="A3" s="181" t="s">
        <v>61</v>
      </c>
      <c r="B3" s="182"/>
      <c r="C3" s="176" t="s">
        <v>49</v>
      </c>
      <c r="D3" s="176"/>
      <c r="E3" s="176"/>
      <c r="F3" s="177"/>
      <c r="G3" s="178" t="s">
        <v>50</v>
      </c>
      <c r="H3" s="176"/>
      <c r="I3" s="176"/>
      <c r="J3" s="177"/>
      <c r="K3" s="178" t="s">
        <v>51</v>
      </c>
      <c r="L3" s="176"/>
      <c r="M3" s="176"/>
      <c r="N3" s="177"/>
      <c r="O3" s="178" t="s">
        <v>52</v>
      </c>
      <c r="P3" s="176"/>
      <c r="Q3" s="176"/>
      <c r="R3" s="176"/>
    </row>
    <row r="4" spans="1:18" s="79" customFormat="1" ht="19.95" customHeight="1" thickBot="1" x14ac:dyDescent="0.25">
      <c r="A4" s="183"/>
      <c r="B4" s="184"/>
      <c r="C4" s="142">
        <v>2019</v>
      </c>
      <c r="D4" s="142">
        <v>2021</v>
      </c>
      <c r="E4" s="142">
        <v>2022</v>
      </c>
      <c r="F4" s="42" t="s">
        <v>330</v>
      </c>
      <c r="G4" s="142">
        <v>2019</v>
      </c>
      <c r="H4" s="142">
        <v>2021</v>
      </c>
      <c r="I4" s="142">
        <v>2022</v>
      </c>
      <c r="J4" s="42" t="s">
        <v>330</v>
      </c>
      <c r="K4" s="142">
        <v>2019</v>
      </c>
      <c r="L4" s="142">
        <v>2021</v>
      </c>
      <c r="M4" s="142">
        <v>2022</v>
      </c>
      <c r="N4" s="42" t="s">
        <v>330</v>
      </c>
      <c r="O4" s="143">
        <v>2019</v>
      </c>
      <c r="P4" s="143">
        <v>2021</v>
      </c>
      <c r="Q4" s="143">
        <v>2022</v>
      </c>
      <c r="R4" s="144" t="s">
        <v>330</v>
      </c>
    </row>
    <row r="5" spans="1:18" s="79" customFormat="1" ht="17.25" customHeight="1" x14ac:dyDescent="0.2">
      <c r="A5" s="179" t="s">
        <v>55</v>
      </c>
      <c r="B5" s="165" t="s">
        <v>17</v>
      </c>
      <c r="C5" s="45">
        <v>495</v>
      </c>
      <c r="D5" s="45">
        <v>382</v>
      </c>
      <c r="E5" s="45">
        <v>511</v>
      </c>
      <c r="F5" s="46">
        <f t="shared" ref="F5:F7" si="0">E5/D5-1</f>
        <v>0.33769633507853403</v>
      </c>
      <c r="G5" s="45">
        <v>11</v>
      </c>
      <c r="H5" s="45">
        <v>6</v>
      </c>
      <c r="I5" s="45">
        <v>13</v>
      </c>
      <c r="J5" s="46">
        <f t="shared" ref="J5:J7" si="1">I5/H5-1</f>
        <v>1.1666666666666665</v>
      </c>
      <c r="K5" s="45">
        <v>36</v>
      </c>
      <c r="L5" s="45">
        <v>29</v>
      </c>
      <c r="M5" s="45">
        <v>28</v>
      </c>
      <c r="N5" s="46">
        <f t="shared" ref="N5:N7" si="2">M5/L5-1</f>
        <v>-3.4482758620689613E-2</v>
      </c>
      <c r="O5" s="62">
        <v>468</v>
      </c>
      <c r="P5" s="45">
        <v>364</v>
      </c>
      <c r="Q5" s="45">
        <v>491</v>
      </c>
      <c r="R5" s="63">
        <f>Q5/P5-1</f>
        <v>0.34890109890109899</v>
      </c>
    </row>
    <row r="6" spans="1:18" s="79" customFormat="1" ht="17.25" customHeight="1" x14ac:dyDescent="0.2">
      <c r="A6" s="179"/>
      <c r="B6" s="165" t="s">
        <v>18</v>
      </c>
      <c r="C6" s="45">
        <v>71</v>
      </c>
      <c r="D6" s="45">
        <v>107</v>
      </c>
      <c r="E6" s="45">
        <v>126</v>
      </c>
      <c r="F6" s="46">
        <f t="shared" si="0"/>
        <v>0.17757009345794383</v>
      </c>
      <c r="G6" s="45">
        <v>1</v>
      </c>
      <c r="H6" s="45">
        <v>0</v>
      </c>
      <c r="I6" s="45">
        <v>1</v>
      </c>
      <c r="J6" s="46" t="s">
        <v>62</v>
      </c>
      <c r="K6" s="45">
        <v>0</v>
      </c>
      <c r="L6" s="45">
        <v>4</v>
      </c>
      <c r="M6" s="45">
        <v>5</v>
      </c>
      <c r="N6" s="46">
        <f t="shared" si="2"/>
        <v>0.25</v>
      </c>
      <c r="O6" s="62">
        <v>75</v>
      </c>
      <c r="P6" s="45">
        <v>114</v>
      </c>
      <c r="Q6" s="45">
        <v>133</v>
      </c>
      <c r="R6" s="63">
        <f t="shared" ref="R6" si="3">Q6/P6-1</f>
        <v>0.16666666666666674</v>
      </c>
    </row>
    <row r="7" spans="1:18" s="79" customFormat="1" ht="17.25" customHeight="1" x14ac:dyDescent="0.2">
      <c r="A7" s="179"/>
      <c r="B7" s="165" t="s">
        <v>19</v>
      </c>
      <c r="C7" s="45">
        <v>4999</v>
      </c>
      <c r="D7" s="45">
        <v>3416</v>
      </c>
      <c r="E7" s="45">
        <v>4045</v>
      </c>
      <c r="F7" s="46">
        <f t="shared" si="0"/>
        <v>0.18413348946135821</v>
      </c>
      <c r="G7" s="45">
        <v>122</v>
      </c>
      <c r="H7" s="45">
        <v>90</v>
      </c>
      <c r="I7" s="45">
        <v>91</v>
      </c>
      <c r="J7" s="46">
        <f t="shared" si="1"/>
        <v>1.1111111111111072E-2</v>
      </c>
      <c r="K7" s="45">
        <v>391</v>
      </c>
      <c r="L7" s="45">
        <v>265</v>
      </c>
      <c r="M7" s="45">
        <v>313</v>
      </c>
      <c r="N7" s="46">
        <f t="shared" si="2"/>
        <v>0.18113207547169807</v>
      </c>
      <c r="O7" s="62">
        <v>4970</v>
      </c>
      <c r="P7" s="45">
        <v>3358</v>
      </c>
      <c r="Q7" s="45">
        <v>3973</v>
      </c>
      <c r="R7" s="63">
        <f>Q7/P7-1</f>
        <v>0.18314472900536027</v>
      </c>
    </row>
    <row r="8" spans="1:18" s="79" customFormat="1" ht="17.25" customHeight="1" x14ac:dyDescent="0.2">
      <c r="A8" s="180"/>
      <c r="B8" s="166" t="s">
        <v>0</v>
      </c>
      <c r="C8" s="70">
        <f>SUM(C5:C7)</f>
        <v>5565</v>
      </c>
      <c r="D8" s="56">
        <f t="shared" ref="D8:E8" si="4">SUM(D5:D7)</f>
        <v>3905</v>
      </c>
      <c r="E8" s="56">
        <f t="shared" si="4"/>
        <v>4682</v>
      </c>
      <c r="F8" s="57">
        <f>E8/D8-1</f>
        <v>0.19897567221510881</v>
      </c>
      <c r="G8" s="55">
        <f>SUM(G5:G7)</f>
        <v>134</v>
      </c>
      <c r="H8" s="56">
        <f t="shared" ref="H8:I8" si="5">SUM(H5:H7)</f>
        <v>96</v>
      </c>
      <c r="I8" s="56">
        <f t="shared" si="5"/>
        <v>105</v>
      </c>
      <c r="J8" s="57">
        <f>I8/H8-1</f>
        <v>9.375E-2</v>
      </c>
      <c r="K8" s="55">
        <f t="shared" ref="K8" si="6">SUM(K5:K7)</f>
        <v>427</v>
      </c>
      <c r="L8" s="56">
        <f t="shared" ref="L8:M8" si="7">SUM(L5:L7)</f>
        <v>298</v>
      </c>
      <c r="M8" s="56">
        <f t="shared" si="7"/>
        <v>346</v>
      </c>
      <c r="N8" s="57">
        <f>M8/L8-1</f>
        <v>0.16107382550335569</v>
      </c>
      <c r="O8" s="55">
        <f t="shared" ref="O8" si="8">SUM(O5:O7)</f>
        <v>5513</v>
      </c>
      <c r="P8" s="56">
        <f t="shared" ref="P8:Q8" si="9">SUM(P5:P7)</f>
        <v>3836</v>
      </c>
      <c r="Q8" s="56">
        <f t="shared" si="9"/>
        <v>4597</v>
      </c>
      <c r="R8" s="64">
        <f>Q8/P8-1</f>
        <v>0.1983837330552658</v>
      </c>
    </row>
    <row r="9" spans="1:18" s="79" customFormat="1" ht="17.25" customHeight="1" x14ac:dyDescent="0.2">
      <c r="A9" s="179" t="s">
        <v>56</v>
      </c>
      <c r="B9" s="165" t="s">
        <v>20</v>
      </c>
      <c r="C9" s="45">
        <v>723</v>
      </c>
      <c r="D9" s="45">
        <v>548</v>
      </c>
      <c r="E9" s="45">
        <v>594</v>
      </c>
      <c r="F9" s="46">
        <f t="shared" ref="F9:F15" si="10">E9/D9-1</f>
        <v>8.3941605839416011E-2</v>
      </c>
      <c r="G9" s="45">
        <v>6</v>
      </c>
      <c r="H9" s="45">
        <v>6</v>
      </c>
      <c r="I9" s="45">
        <v>3</v>
      </c>
      <c r="J9" s="46">
        <f t="shared" ref="J9:J15" si="11">I9/H9-1</f>
        <v>-0.5</v>
      </c>
      <c r="K9" s="45">
        <v>14</v>
      </c>
      <c r="L9" s="45">
        <v>11</v>
      </c>
      <c r="M9" s="45">
        <v>4</v>
      </c>
      <c r="N9" s="46">
        <f t="shared" ref="N9:N15" si="12">M9/L9-1</f>
        <v>-0.63636363636363635</v>
      </c>
      <c r="O9" s="62">
        <v>1174</v>
      </c>
      <c r="P9" s="45">
        <v>830</v>
      </c>
      <c r="Q9" s="45">
        <v>923</v>
      </c>
      <c r="R9" s="63">
        <f>Q9/P9-1</f>
        <v>0.11204819277108435</v>
      </c>
    </row>
    <row r="10" spans="1:18" s="79" customFormat="1" ht="17.25" customHeight="1" x14ac:dyDescent="0.2">
      <c r="A10" s="179"/>
      <c r="B10" s="165" t="s">
        <v>21</v>
      </c>
      <c r="C10" s="45">
        <v>631</v>
      </c>
      <c r="D10" s="45">
        <v>588</v>
      </c>
      <c r="E10" s="45">
        <v>641</v>
      </c>
      <c r="F10" s="46">
        <f t="shared" si="10"/>
        <v>9.0136054421768641E-2</v>
      </c>
      <c r="G10" s="45">
        <v>3</v>
      </c>
      <c r="H10" s="45">
        <v>5</v>
      </c>
      <c r="I10" s="45">
        <v>2</v>
      </c>
      <c r="J10" s="46">
        <f t="shared" si="11"/>
        <v>-0.6</v>
      </c>
      <c r="K10" s="45">
        <v>30</v>
      </c>
      <c r="L10" s="45">
        <v>43</v>
      </c>
      <c r="M10" s="45">
        <v>37</v>
      </c>
      <c r="N10" s="46">
        <f t="shared" si="12"/>
        <v>-0.13953488372093026</v>
      </c>
      <c r="O10" s="62">
        <v>739</v>
      </c>
      <c r="P10" s="45">
        <v>662</v>
      </c>
      <c r="Q10" s="45">
        <v>709</v>
      </c>
      <c r="R10" s="63">
        <f t="shared" ref="R10" si="13">Q10/P10-1</f>
        <v>7.0996978851963766E-2</v>
      </c>
    </row>
    <row r="11" spans="1:18" s="79" customFormat="1" ht="17.25" customHeight="1" x14ac:dyDescent="0.2">
      <c r="A11" s="179"/>
      <c r="B11" s="165" t="s">
        <v>22</v>
      </c>
      <c r="C11" s="45">
        <v>3269</v>
      </c>
      <c r="D11" s="45">
        <v>2340</v>
      </c>
      <c r="E11" s="45">
        <v>2252</v>
      </c>
      <c r="F11" s="46">
        <f t="shared" si="10"/>
        <v>-3.7606837606837584E-2</v>
      </c>
      <c r="G11" s="45">
        <v>33</v>
      </c>
      <c r="H11" s="45">
        <v>20</v>
      </c>
      <c r="I11" s="45">
        <v>21</v>
      </c>
      <c r="J11" s="46">
        <f t="shared" si="11"/>
        <v>5.0000000000000044E-2</v>
      </c>
      <c r="K11" s="45">
        <v>136</v>
      </c>
      <c r="L11" s="45">
        <v>117</v>
      </c>
      <c r="M11" s="45">
        <v>95</v>
      </c>
      <c r="N11" s="46">
        <f t="shared" si="12"/>
        <v>-0.18803418803418803</v>
      </c>
      <c r="O11" s="62">
        <v>4214</v>
      </c>
      <c r="P11" s="45">
        <v>2858</v>
      </c>
      <c r="Q11" s="45">
        <v>2750</v>
      </c>
      <c r="R11" s="63">
        <f>Q11/P11-1</f>
        <v>-3.778866340097975E-2</v>
      </c>
    </row>
    <row r="12" spans="1:18" s="79" customFormat="1" ht="17.25" customHeight="1" x14ac:dyDescent="0.2">
      <c r="A12" s="179"/>
      <c r="B12" s="165" t="s">
        <v>23</v>
      </c>
      <c r="C12" s="45">
        <v>1067</v>
      </c>
      <c r="D12" s="45">
        <v>1044</v>
      </c>
      <c r="E12" s="45">
        <v>1285</v>
      </c>
      <c r="F12" s="46">
        <f t="shared" si="10"/>
        <v>0.2308429118773947</v>
      </c>
      <c r="G12" s="45">
        <v>13</v>
      </c>
      <c r="H12" s="45">
        <v>21</v>
      </c>
      <c r="I12" s="45">
        <v>25</v>
      </c>
      <c r="J12" s="46">
        <f t="shared" si="11"/>
        <v>0.19047619047619047</v>
      </c>
      <c r="K12" s="45">
        <v>57</v>
      </c>
      <c r="L12" s="45">
        <v>64</v>
      </c>
      <c r="M12" s="45">
        <v>79</v>
      </c>
      <c r="N12" s="46">
        <f t="shared" si="12"/>
        <v>0.234375</v>
      </c>
      <c r="O12" s="62">
        <v>1323</v>
      </c>
      <c r="P12" s="45">
        <v>1226</v>
      </c>
      <c r="Q12" s="45">
        <v>1507</v>
      </c>
      <c r="R12" s="63">
        <f t="shared" ref="R12:R15" si="14">Q12/P12-1</f>
        <v>0.22920065252854815</v>
      </c>
    </row>
    <row r="13" spans="1:18" s="79" customFormat="1" ht="17.25" customHeight="1" x14ac:dyDescent="0.2">
      <c r="A13" s="179"/>
      <c r="B13" s="165" t="s">
        <v>24</v>
      </c>
      <c r="C13" s="45">
        <v>2834</v>
      </c>
      <c r="D13" s="45">
        <v>2356</v>
      </c>
      <c r="E13" s="45">
        <v>2484</v>
      </c>
      <c r="F13" s="46">
        <f t="shared" si="10"/>
        <v>5.4329371816638439E-2</v>
      </c>
      <c r="G13" s="45">
        <v>110</v>
      </c>
      <c r="H13" s="45">
        <v>90</v>
      </c>
      <c r="I13" s="45">
        <v>100</v>
      </c>
      <c r="J13" s="46">
        <f t="shared" si="11"/>
        <v>0.11111111111111116</v>
      </c>
      <c r="K13" s="45">
        <v>326</v>
      </c>
      <c r="L13" s="45">
        <v>314</v>
      </c>
      <c r="M13" s="45">
        <v>361</v>
      </c>
      <c r="N13" s="46">
        <f t="shared" si="12"/>
        <v>0.14968152866242046</v>
      </c>
      <c r="O13" s="62">
        <v>4271</v>
      </c>
      <c r="P13" s="45">
        <v>3422</v>
      </c>
      <c r="Q13" s="45">
        <v>3655</v>
      </c>
      <c r="R13" s="63">
        <f t="shared" si="14"/>
        <v>6.8088836937463482E-2</v>
      </c>
    </row>
    <row r="14" spans="1:18" s="79" customFormat="1" ht="17.25" customHeight="1" x14ac:dyDescent="0.2">
      <c r="A14" s="179"/>
      <c r="B14" s="165" t="s">
        <v>25</v>
      </c>
      <c r="C14" s="45">
        <v>6714</v>
      </c>
      <c r="D14" s="45">
        <v>5852</v>
      </c>
      <c r="E14" s="45">
        <v>6618</v>
      </c>
      <c r="F14" s="46">
        <f t="shared" si="10"/>
        <v>0.13089542036910462</v>
      </c>
      <c r="G14" s="45">
        <v>63</v>
      </c>
      <c r="H14" s="45">
        <v>50</v>
      </c>
      <c r="I14" s="45">
        <v>78</v>
      </c>
      <c r="J14" s="46">
        <f t="shared" si="11"/>
        <v>0.56000000000000005</v>
      </c>
      <c r="K14" s="45">
        <v>298</v>
      </c>
      <c r="L14" s="45">
        <v>281</v>
      </c>
      <c r="M14" s="45">
        <v>293</v>
      </c>
      <c r="N14" s="46">
        <f t="shared" si="12"/>
        <v>4.2704626334519658E-2</v>
      </c>
      <c r="O14" s="62">
        <v>8460</v>
      </c>
      <c r="P14" s="45">
        <v>7186</v>
      </c>
      <c r="Q14" s="45">
        <v>8132</v>
      </c>
      <c r="R14" s="63">
        <f t="shared" si="14"/>
        <v>0.13164486501530748</v>
      </c>
    </row>
    <row r="15" spans="1:18" s="79" customFormat="1" ht="17.25" customHeight="1" x14ac:dyDescent="0.2">
      <c r="A15" s="179"/>
      <c r="B15" s="165" t="s">
        <v>26</v>
      </c>
      <c r="C15" s="45">
        <v>4280</v>
      </c>
      <c r="D15" s="45">
        <v>3465</v>
      </c>
      <c r="E15" s="45">
        <v>3848</v>
      </c>
      <c r="F15" s="46">
        <f t="shared" si="10"/>
        <v>0.11053391053391048</v>
      </c>
      <c r="G15" s="45">
        <v>37</v>
      </c>
      <c r="H15" s="45">
        <v>29</v>
      </c>
      <c r="I15" s="45">
        <v>25</v>
      </c>
      <c r="J15" s="46">
        <f t="shared" si="11"/>
        <v>-0.13793103448275867</v>
      </c>
      <c r="K15" s="45">
        <v>151</v>
      </c>
      <c r="L15" s="45">
        <v>122</v>
      </c>
      <c r="M15" s="45">
        <v>127</v>
      </c>
      <c r="N15" s="46">
        <f t="shared" si="12"/>
        <v>4.0983606557376984E-2</v>
      </c>
      <c r="O15" s="62">
        <v>5699</v>
      </c>
      <c r="P15" s="45">
        <v>4407</v>
      </c>
      <c r="Q15" s="45">
        <v>4946</v>
      </c>
      <c r="R15" s="63">
        <f t="shared" si="14"/>
        <v>0.12230542319037885</v>
      </c>
    </row>
    <row r="16" spans="1:18" s="79" customFormat="1" ht="17.25" customHeight="1" x14ac:dyDescent="0.2">
      <c r="A16" s="180"/>
      <c r="B16" s="166" t="s">
        <v>0</v>
      </c>
      <c r="C16" s="70">
        <f>SUM(C9:C15)</f>
        <v>19518</v>
      </c>
      <c r="D16" s="56">
        <f t="shared" ref="D16:E16" si="15">SUM(D9:D15)</f>
        <v>16193</v>
      </c>
      <c r="E16" s="56">
        <f t="shared" si="15"/>
        <v>17722</v>
      </c>
      <c r="F16" s="57">
        <f>E16/D16-1</f>
        <v>9.4423516334218416E-2</v>
      </c>
      <c r="G16" s="55">
        <f t="shared" ref="G16:I16" si="16">SUM(G9:G15)</f>
        <v>265</v>
      </c>
      <c r="H16" s="56">
        <f t="shared" si="16"/>
        <v>221</v>
      </c>
      <c r="I16" s="56">
        <f t="shared" si="16"/>
        <v>254</v>
      </c>
      <c r="J16" s="57">
        <f>I16/H16-1</f>
        <v>0.14932126696832571</v>
      </c>
      <c r="K16" s="55">
        <f t="shared" ref="K16:M16" si="17">SUM(K9:K15)</f>
        <v>1012</v>
      </c>
      <c r="L16" s="56">
        <f t="shared" si="17"/>
        <v>952</v>
      </c>
      <c r="M16" s="56">
        <f t="shared" si="17"/>
        <v>996</v>
      </c>
      <c r="N16" s="57">
        <f>M16/L16-1</f>
        <v>4.6218487394958041E-2</v>
      </c>
      <c r="O16" s="55">
        <f t="shared" ref="O16:Q16" si="18">SUM(O9:O15)</f>
        <v>25880</v>
      </c>
      <c r="P16" s="56">
        <f t="shared" si="18"/>
        <v>20591</v>
      </c>
      <c r="Q16" s="56">
        <f t="shared" si="18"/>
        <v>22622</v>
      </c>
      <c r="R16" s="64">
        <f>Q16/P16-1</f>
        <v>9.8635326113350574E-2</v>
      </c>
    </row>
    <row r="17" spans="1:18" s="79" customFormat="1" ht="17.25" customHeight="1" x14ac:dyDescent="0.2">
      <c r="A17" s="179" t="s">
        <v>57</v>
      </c>
      <c r="B17" s="165" t="s">
        <v>27</v>
      </c>
      <c r="C17" s="45">
        <v>2060</v>
      </c>
      <c r="D17" s="45">
        <v>1946</v>
      </c>
      <c r="E17" s="45">
        <v>2177</v>
      </c>
      <c r="F17" s="46">
        <f t="shared" ref="F17:F23" si="19">E17/D17-1</f>
        <v>0.11870503597122295</v>
      </c>
      <c r="G17" s="45">
        <v>105</v>
      </c>
      <c r="H17" s="45">
        <v>77</v>
      </c>
      <c r="I17" s="45">
        <v>75</v>
      </c>
      <c r="J17" s="46">
        <f t="shared" ref="J17:J23" si="20">I17/H17-1</f>
        <v>-2.5974025974025983E-2</v>
      </c>
      <c r="K17" s="45">
        <v>225</v>
      </c>
      <c r="L17" s="45">
        <v>245</v>
      </c>
      <c r="M17" s="45">
        <v>217</v>
      </c>
      <c r="N17" s="46">
        <f t="shared" ref="N17:N23" si="21">M17/L17-1</f>
        <v>-0.11428571428571432</v>
      </c>
      <c r="O17" s="62">
        <v>2554</v>
      </c>
      <c r="P17" s="45">
        <v>2286</v>
      </c>
      <c r="Q17" s="45">
        <v>2535</v>
      </c>
      <c r="R17" s="63">
        <f t="shared" ref="R17:R23" si="22">Q17/P17-1</f>
        <v>0.1089238845144358</v>
      </c>
    </row>
    <row r="18" spans="1:18" s="79" customFormat="1" ht="17.25" customHeight="1" x14ac:dyDescent="0.2">
      <c r="A18" s="179"/>
      <c r="B18" s="165" t="s">
        <v>28</v>
      </c>
      <c r="C18" s="45">
        <v>1193</v>
      </c>
      <c r="D18" s="45">
        <v>1240</v>
      </c>
      <c r="E18" s="45">
        <v>1454</v>
      </c>
      <c r="F18" s="46">
        <f t="shared" si="19"/>
        <v>0.17258064516129035</v>
      </c>
      <c r="G18" s="45">
        <v>31</v>
      </c>
      <c r="H18" s="45">
        <v>30</v>
      </c>
      <c r="I18" s="45">
        <v>44</v>
      </c>
      <c r="J18" s="46">
        <f t="shared" si="20"/>
        <v>0.46666666666666656</v>
      </c>
      <c r="K18" s="45">
        <v>106</v>
      </c>
      <c r="L18" s="45">
        <v>132</v>
      </c>
      <c r="M18" s="45">
        <v>144</v>
      </c>
      <c r="N18" s="46">
        <f t="shared" si="21"/>
        <v>9.0909090909090828E-2</v>
      </c>
      <c r="O18" s="62">
        <v>1336</v>
      </c>
      <c r="P18" s="45">
        <v>1333</v>
      </c>
      <c r="Q18" s="45">
        <v>1599</v>
      </c>
      <c r="R18" s="63">
        <f t="shared" si="22"/>
        <v>0.19954988747186797</v>
      </c>
    </row>
    <row r="19" spans="1:18" s="79" customFormat="1" ht="17.25" customHeight="1" x14ac:dyDescent="0.2">
      <c r="A19" s="179"/>
      <c r="B19" s="165" t="s">
        <v>29</v>
      </c>
      <c r="C19" s="45">
        <v>570</v>
      </c>
      <c r="D19" s="45">
        <v>422</v>
      </c>
      <c r="E19" s="45">
        <v>454</v>
      </c>
      <c r="F19" s="46">
        <f t="shared" si="19"/>
        <v>7.5829383886255819E-2</v>
      </c>
      <c r="G19" s="45">
        <v>1</v>
      </c>
      <c r="H19" s="45">
        <v>7</v>
      </c>
      <c r="I19" s="45">
        <v>9</v>
      </c>
      <c r="J19" s="46">
        <f t="shared" si="20"/>
        <v>0.28571428571428581</v>
      </c>
      <c r="K19" s="45">
        <v>21</v>
      </c>
      <c r="L19" s="45">
        <v>26</v>
      </c>
      <c r="M19" s="45">
        <v>27</v>
      </c>
      <c r="N19" s="46">
        <f t="shared" si="21"/>
        <v>3.8461538461538547E-2</v>
      </c>
      <c r="O19" s="62">
        <v>630</v>
      </c>
      <c r="P19" s="45">
        <v>473</v>
      </c>
      <c r="Q19" s="45">
        <v>543</v>
      </c>
      <c r="R19" s="63">
        <f t="shared" si="22"/>
        <v>0.14799154334038045</v>
      </c>
    </row>
    <row r="20" spans="1:18" s="79" customFormat="1" ht="17.25" customHeight="1" x14ac:dyDescent="0.2">
      <c r="A20" s="179"/>
      <c r="B20" s="165" t="s">
        <v>30</v>
      </c>
      <c r="C20" s="45">
        <v>101</v>
      </c>
      <c r="D20" s="45">
        <v>109</v>
      </c>
      <c r="E20" s="45">
        <v>98</v>
      </c>
      <c r="F20" s="46">
        <f t="shared" si="19"/>
        <v>-0.1009174311926605</v>
      </c>
      <c r="G20" s="45">
        <v>0</v>
      </c>
      <c r="H20" s="45">
        <v>0</v>
      </c>
      <c r="I20" s="45">
        <v>1</v>
      </c>
      <c r="J20" s="46" t="s">
        <v>62</v>
      </c>
      <c r="K20" s="45">
        <v>19</v>
      </c>
      <c r="L20" s="45">
        <v>5</v>
      </c>
      <c r="M20" s="45">
        <v>4</v>
      </c>
      <c r="N20" s="46">
        <f t="shared" si="21"/>
        <v>-0.19999999999999996</v>
      </c>
      <c r="O20" s="62">
        <v>111</v>
      </c>
      <c r="P20" s="45">
        <v>120</v>
      </c>
      <c r="Q20" s="45">
        <v>116</v>
      </c>
      <c r="R20" s="63">
        <f t="shared" si="22"/>
        <v>-3.3333333333333326E-2</v>
      </c>
    </row>
    <row r="21" spans="1:18" s="79" customFormat="1" ht="17.25" customHeight="1" x14ac:dyDescent="0.2">
      <c r="A21" s="179"/>
      <c r="B21" s="165" t="s">
        <v>58</v>
      </c>
      <c r="C21" s="45">
        <v>189</v>
      </c>
      <c r="D21" s="45">
        <v>144</v>
      </c>
      <c r="E21" s="45">
        <v>183</v>
      </c>
      <c r="F21" s="46">
        <f t="shared" si="19"/>
        <v>0.27083333333333326</v>
      </c>
      <c r="G21" s="45">
        <v>13</v>
      </c>
      <c r="H21" s="45">
        <v>20</v>
      </c>
      <c r="I21" s="45">
        <v>11</v>
      </c>
      <c r="J21" s="46">
        <f t="shared" si="20"/>
        <v>-0.44999999999999996</v>
      </c>
      <c r="K21" s="45">
        <v>18</v>
      </c>
      <c r="L21" s="45">
        <v>20</v>
      </c>
      <c r="M21" s="45">
        <v>33</v>
      </c>
      <c r="N21" s="46">
        <f t="shared" si="21"/>
        <v>0.64999999999999991</v>
      </c>
      <c r="O21" s="62">
        <v>227</v>
      </c>
      <c r="P21" s="45">
        <v>150</v>
      </c>
      <c r="Q21" s="45">
        <v>195</v>
      </c>
      <c r="R21" s="63">
        <f t="shared" si="22"/>
        <v>0.30000000000000004</v>
      </c>
    </row>
    <row r="22" spans="1:18" s="79" customFormat="1" ht="17.25" customHeight="1" x14ac:dyDescent="0.2">
      <c r="A22" s="179"/>
      <c r="B22" s="165" t="s">
        <v>31</v>
      </c>
      <c r="C22" s="45">
        <v>1892</v>
      </c>
      <c r="D22" s="45">
        <v>1748</v>
      </c>
      <c r="E22" s="45">
        <v>1857</v>
      </c>
      <c r="F22" s="46">
        <f t="shared" si="19"/>
        <v>6.2356979405034263E-2</v>
      </c>
      <c r="G22" s="45">
        <v>20</v>
      </c>
      <c r="H22" s="45">
        <v>17</v>
      </c>
      <c r="I22" s="45">
        <v>13</v>
      </c>
      <c r="J22" s="46">
        <f t="shared" si="20"/>
        <v>-0.23529411764705888</v>
      </c>
      <c r="K22" s="45">
        <v>100</v>
      </c>
      <c r="L22" s="45">
        <v>72</v>
      </c>
      <c r="M22" s="45">
        <v>86</v>
      </c>
      <c r="N22" s="46">
        <f t="shared" si="21"/>
        <v>0.19444444444444442</v>
      </c>
      <c r="O22" s="62">
        <v>1975</v>
      </c>
      <c r="P22" s="45">
        <v>1840</v>
      </c>
      <c r="Q22" s="45">
        <v>1927</v>
      </c>
      <c r="R22" s="63">
        <f t="shared" si="22"/>
        <v>4.7282608695652151E-2</v>
      </c>
    </row>
    <row r="23" spans="1:18" s="79" customFormat="1" ht="17.25" customHeight="1" x14ac:dyDescent="0.2">
      <c r="A23" s="179"/>
      <c r="B23" s="165" t="s">
        <v>32</v>
      </c>
      <c r="C23" s="45">
        <v>6163</v>
      </c>
      <c r="D23" s="45">
        <v>4984</v>
      </c>
      <c r="E23" s="45">
        <v>5649</v>
      </c>
      <c r="F23" s="46">
        <f t="shared" si="19"/>
        <v>0.1334269662921348</v>
      </c>
      <c r="G23" s="45">
        <v>119</v>
      </c>
      <c r="H23" s="45">
        <v>93</v>
      </c>
      <c r="I23" s="45">
        <v>106</v>
      </c>
      <c r="J23" s="46">
        <f t="shared" si="20"/>
        <v>0.13978494623655924</v>
      </c>
      <c r="K23" s="45">
        <v>455</v>
      </c>
      <c r="L23" s="45">
        <v>411</v>
      </c>
      <c r="M23" s="45">
        <v>449</v>
      </c>
      <c r="N23" s="46">
        <f t="shared" si="21"/>
        <v>9.2457420924574318E-2</v>
      </c>
      <c r="O23" s="62">
        <v>6708</v>
      </c>
      <c r="P23" s="45">
        <v>5224</v>
      </c>
      <c r="Q23" s="45">
        <v>5980</v>
      </c>
      <c r="R23" s="63">
        <f t="shared" si="22"/>
        <v>0.1447166921898928</v>
      </c>
    </row>
    <row r="24" spans="1:18" s="79" customFormat="1" ht="17.25" customHeight="1" x14ac:dyDescent="0.2">
      <c r="A24" s="180"/>
      <c r="B24" s="166" t="s">
        <v>0</v>
      </c>
      <c r="C24" s="70">
        <f>SUM(C17:C23)</f>
        <v>12168</v>
      </c>
      <c r="D24" s="56">
        <f t="shared" ref="D24:E24" si="23">SUM(D17:D23)</f>
        <v>10593</v>
      </c>
      <c r="E24" s="56">
        <f t="shared" si="23"/>
        <v>11872</v>
      </c>
      <c r="F24" s="57">
        <f>E24/D24-1</f>
        <v>0.12074011139431695</v>
      </c>
      <c r="G24" s="55">
        <f t="shared" ref="G24:I24" si="24">SUM(G17:G23)</f>
        <v>289</v>
      </c>
      <c r="H24" s="56">
        <f t="shared" si="24"/>
        <v>244</v>
      </c>
      <c r="I24" s="56">
        <f t="shared" si="24"/>
        <v>259</v>
      </c>
      <c r="J24" s="57">
        <f>I24/H24-1</f>
        <v>6.1475409836065475E-2</v>
      </c>
      <c r="K24" s="55">
        <f t="shared" ref="K24:M24" si="25">SUM(K17:K23)</f>
        <v>944</v>
      </c>
      <c r="L24" s="56">
        <f t="shared" si="25"/>
        <v>911</v>
      </c>
      <c r="M24" s="56">
        <f t="shared" si="25"/>
        <v>960</v>
      </c>
      <c r="N24" s="57">
        <f>M24/L24-1</f>
        <v>5.3787047200878124E-2</v>
      </c>
      <c r="O24" s="55">
        <f t="shared" ref="O24:Q24" si="26">SUM(O17:O23)</f>
        <v>13541</v>
      </c>
      <c r="P24" s="56">
        <f t="shared" si="26"/>
        <v>11426</v>
      </c>
      <c r="Q24" s="56">
        <f t="shared" si="26"/>
        <v>12895</v>
      </c>
      <c r="R24" s="64">
        <f>Q24/P24-1</f>
        <v>0.1285664274461753</v>
      </c>
    </row>
    <row r="25" spans="1:18" s="79" customFormat="1" ht="12" customHeight="1" x14ac:dyDescent="0.2">
      <c r="A25" s="111" t="s">
        <v>0</v>
      </c>
      <c r="B25" s="164"/>
      <c r="C25" s="70">
        <f>C24+C16+C8</f>
        <v>37251</v>
      </c>
      <c r="D25" s="56">
        <f t="shared" ref="D25:E25" si="27">D24+D16+D8</f>
        <v>30691</v>
      </c>
      <c r="E25" s="56">
        <f t="shared" si="27"/>
        <v>34276</v>
      </c>
      <c r="F25" s="57">
        <f>E25/D25-1</f>
        <v>0.11680948812355418</v>
      </c>
      <c r="G25" s="55">
        <f t="shared" ref="G25:I25" si="28">G24+G16+G8</f>
        <v>688</v>
      </c>
      <c r="H25" s="56">
        <f t="shared" si="28"/>
        <v>561</v>
      </c>
      <c r="I25" s="56">
        <f t="shared" si="28"/>
        <v>618</v>
      </c>
      <c r="J25" s="57">
        <f>I25/H25-1</f>
        <v>0.10160427807486627</v>
      </c>
      <c r="K25" s="55">
        <f t="shared" ref="K25:M25" si="29">K24+K16+K8</f>
        <v>2383</v>
      </c>
      <c r="L25" s="56">
        <f t="shared" si="29"/>
        <v>2161</v>
      </c>
      <c r="M25" s="56">
        <f t="shared" si="29"/>
        <v>2302</v>
      </c>
      <c r="N25" s="57">
        <f>M25/L25-1</f>
        <v>6.5247570569180846E-2</v>
      </c>
      <c r="O25" s="55">
        <f t="shared" ref="O25:Q25" si="30">O24+O16+O8</f>
        <v>44934</v>
      </c>
      <c r="P25" s="56">
        <f t="shared" si="30"/>
        <v>35853</v>
      </c>
      <c r="Q25" s="56">
        <f t="shared" si="30"/>
        <v>40114</v>
      </c>
      <c r="R25" s="64">
        <f>Q25/P25-1</f>
        <v>0.11884640058014662</v>
      </c>
    </row>
    <row r="26" spans="1:18" s="79" customFormat="1" ht="12" customHeight="1" x14ac:dyDescent="0.2"/>
    <row r="27" spans="1:18" s="79" customFormat="1" ht="12" customHeight="1" x14ac:dyDescent="0.2"/>
    <row r="28" spans="1:18" s="79" customFormat="1" ht="12" customHeight="1" x14ac:dyDescent="0.2"/>
    <row r="29" spans="1:18" s="79" customFormat="1" ht="12" customHeight="1" x14ac:dyDescent="0.2"/>
    <row r="30" spans="1:18" ht="12" customHeight="1" x14ac:dyDescent="0.25"/>
    <row r="31" spans="1:18" ht="12" customHeight="1" x14ac:dyDescent="0.25"/>
    <row r="32" spans="1:18" ht="12" customHeight="1" x14ac:dyDescent="0.25"/>
    <row r="33" ht="12" customHeight="1" x14ac:dyDescent="0.25"/>
  </sheetData>
  <mergeCells count="8">
    <mergeCell ref="O3:R3"/>
    <mergeCell ref="A5:A8"/>
    <mergeCell ref="A9:A16"/>
    <mergeCell ref="A17:A24"/>
    <mergeCell ref="A3:B4"/>
    <mergeCell ref="C3:F3"/>
    <mergeCell ref="G3:J3"/>
    <mergeCell ref="K3:N3"/>
  </mergeCells>
  <pageMargins left="0.78740157480314965" right="0.78740157480314965" top="0.78740157480314965" bottom="0.78740157480314965" header="0" footer="0"/>
  <pageSetup paperSize="9" scale="57" fitToHeight="2" orientation="portrait" horizontalDpi="300" verticalDpi="300" r:id="rId1"/>
  <headerFooter scaleWithDoc="0" alignWithMargins="0"/>
  <ignoredErrors>
    <ignoredError sqref="C8:E25" formulaRange="1"/>
    <ignoredError sqref="F8:R25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rdem xmlns="c9ec503d-6f82-4f91-9403-97106548e09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092E1673DA0E4095CB54B370D17A7B" ma:contentTypeVersion="2" ma:contentTypeDescription="Create a new document." ma:contentTypeScope="" ma:versionID="197e4e0c1a2cf5360ed3a41b543a687c">
  <xsd:schema xmlns:xsd="http://www.w3.org/2001/XMLSchema" xmlns:xs="http://www.w3.org/2001/XMLSchema" xmlns:p="http://schemas.microsoft.com/office/2006/metadata/properties" xmlns:ns1="http://schemas.microsoft.com/sharepoint/v3" xmlns:ns2="c9ec503d-6f82-4f91-9403-97106548e09a" targetNamespace="http://schemas.microsoft.com/office/2006/metadata/properties" ma:root="true" ma:fieldsID="dfbbe114dea3b11ee565725848c4e587" ns1:_="" ns2:_="">
    <xsd:import namespace="http://schemas.microsoft.com/sharepoint/v3"/>
    <xsd:import namespace="c9ec503d-6f82-4f91-9403-97106548e09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Ord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c503d-6f82-4f91-9403-97106548e09a" elementFormDefault="qualified">
    <xsd:import namespace="http://schemas.microsoft.com/office/2006/documentManagement/types"/>
    <xsd:import namespace="http://schemas.microsoft.com/office/infopath/2007/PartnerControls"/>
    <xsd:element name="Ordem" ma:index="10" nillable="true" ma:displayName="Ordem" ma:internalName="Ordem0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D93850-4928-48D9-84AC-95BFCDF9E74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9ec503d-6f82-4f91-9403-97106548e09a"/>
  </ds:schemaRefs>
</ds:datastoreItem>
</file>

<file path=customXml/itemProps2.xml><?xml version="1.0" encoding="utf-8"?>
<ds:datastoreItem xmlns:ds="http://schemas.openxmlformats.org/officeDocument/2006/customXml" ds:itemID="{2E4EC771-9212-4096-84C5-7E637C6BFA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ec503d-6f82-4f91-9403-97106548e0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DB1B0A-0EE6-4D50-A09D-1FB777E721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65</vt:i4>
      </vt:variant>
      <vt:variant>
        <vt:lpstr>Intervalos com Nome</vt:lpstr>
      </vt:variant>
      <vt:variant>
        <vt:i4>5</vt:i4>
      </vt:variant>
    </vt:vector>
  </HeadingPairs>
  <TitlesOfParts>
    <vt:vector size="70" baseType="lpstr">
      <vt:lpstr>Índice</vt:lpstr>
      <vt:lpstr>Siglas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2.1</vt:lpstr>
      <vt:lpstr>2.2</vt:lpstr>
      <vt:lpstr>2.3</vt:lpstr>
      <vt:lpstr>3.1</vt:lpstr>
      <vt:lpstr>3.2</vt:lpstr>
      <vt:lpstr>3.3</vt:lpstr>
      <vt:lpstr>3.4</vt:lpstr>
      <vt:lpstr>3.5</vt:lpstr>
      <vt:lpstr>3.6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  <vt:lpstr>6.15</vt:lpstr>
      <vt:lpstr>6.16</vt:lpstr>
      <vt:lpstr>6.17</vt:lpstr>
      <vt:lpstr>'1.1'!Área_de_Impressão</vt:lpstr>
      <vt:lpstr>'3.6'!Área_de_Impressão</vt:lpstr>
      <vt:lpstr>'4.12'!Área_de_Impressão</vt:lpstr>
      <vt:lpstr>'4.2'!Área_de_Impressão</vt:lpstr>
      <vt:lpstr>'5.2'!Área_de_Impressão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ao Relatório Anual de Sinistralidade 2022 - 30 Dias, Fiscalização e Contraordenações</dc:title>
  <dc:creator/>
  <cp:lastModifiedBy/>
  <dcterms:created xsi:type="dcterms:W3CDTF">2022-11-18T12:18:44Z</dcterms:created>
  <dcterms:modified xsi:type="dcterms:W3CDTF">2024-08-08T13:32:07Z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0x01010007092E1673DA0E4095CB54B370D17A7B</vt:lpwstr>
  </property>
</Properties>
</file>